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8794E58-86EA-4950-935F-8DF15E6C254F}" xr6:coauthVersionLast="47" xr6:coauthVersionMax="47" xr10:uidLastSave="{00000000-0000-0000-0000-000000000000}"/>
  <bookViews>
    <workbookView xWindow="-120" yWindow="-120" windowWidth="20730" windowHeight="11040" activeTab="2" xr2:uid="{6F30BB22-59BB-44B0-9B07-C9B17CB13164}"/>
  </bookViews>
  <sheets>
    <sheet name="xfl formulas" sheetId="1" r:id="rId1"/>
    <sheet name="2023 cards" sheetId="2" r:id="rId2"/>
    <sheet name="2020 card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3" l="1"/>
  <c r="E25" i="3"/>
  <c r="J25" i="3"/>
  <c r="N25" i="3"/>
  <c r="S25" i="3"/>
  <c r="W25" i="3"/>
  <c r="AB25" i="3"/>
  <c r="AF25" i="3"/>
  <c r="A50" i="3"/>
  <c r="E50" i="3"/>
  <c r="J50" i="3"/>
  <c r="N50" i="3"/>
  <c r="S50" i="3"/>
  <c r="W50" i="3"/>
  <c r="AB50" i="3"/>
  <c r="AF50" i="3"/>
  <c r="E8" i="1"/>
  <c r="F8" i="1" s="1"/>
  <c r="J8" i="1"/>
  <c r="K8" i="1"/>
  <c r="L8" i="1"/>
  <c r="M8" i="1"/>
  <c r="N8" i="1" s="1"/>
  <c r="E9" i="1"/>
  <c r="F9" i="1" s="1"/>
  <c r="J9" i="1"/>
  <c r="K9" i="1"/>
  <c r="L9" i="1"/>
  <c r="E10" i="1"/>
  <c r="F10" i="1" s="1"/>
  <c r="J10" i="1"/>
  <c r="K10" i="1"/>
  <c r="E11" i="1"/>
  <c r="F11" i="1"/>
  <c r="J11" i="1"/>
  <c r="O11" i="1" s="1"/>
  <c r="K11" i="1"/>
  <c r="P11" i="1" s="1"/>
  <c r="L11" i="1"/>
  <c r="M11" i="1" s="1"/>
  <c r="N11" i="1" s="1"/>
  <c r="E12" i="1"/>
  <c r="F12" i="1"/>
  <c r="J12" i="1"/>
  <c r="K12" i="1"/>
  <c r="L12" i="1" s="1"/>
  <c r="E13" i="1"/>
  <c r="J13" i="1"/>
  <c r="L13" i="1" s="1"/>
  <c r="K13" i="1"/>
  <c r="E14" i="1"/>
  <c r="F14" i="1"/>
  <c r="J14" i="1"/>
  <c r="L14" i="1" s="1"/>
  <c r="M14" i="1" s="1"/>
  <c r="N14" i="1" s="1"/>
  <c r="K14" i="1"/>
  <c r="E15" i="1"/>
  <c r="F15" i="1" s="1"/>
  <c r="J15" i="1"/>
  <c r="K15" i="1"/>
  <c r="L15" i="1"/>
  <c r="L16" i="1"/>
  <c r="M16" i="1" s="1"/>
  <c r="N16" i="1" s="1"/>
  <c r="L17" i="1"/>
  <c r="M17" i="1" s="1"/>
  <c r="N17" i="1" s="1"/>
  <c r="E18" i="1"/>
  <c r="F18" i="1"/>
  <c r="J18" i="1"/>
  <c r="K18" i="1"/>
  <c r="E19" i="1"/>
  <c r="F19" i="1"/>
  <c r="J19" i="1"/>
  <c r="K19" i="1"/>
  <c r="L19" i="1"/>
  <c r="M19" i="1" s="1"/>
  <c r="N19" i="1" s="1"/>
  <c r="P19" i="1" s="1"/>
  <c r="E20" i="1"/>
  <c r="F20" i="1"/>
  <c r="J20" i="1"/>
  <c r="K20" i="1"/>
  <c r="L20" i="1" s="1"/>
  <c r="E21" i="1"/>
  <c r="M21" i="1" s="1"/>
  <c r="N21" i="1" s="1"/>
  <c r="P21" i="1" s="1"/>
  <c r="J21" i="1"/>
  <c r="L21" i="1" s="1"/>
  <c r="K21" i="1"/>
  <c r="E22" i="1"/>
  <c r="F22" i="1"/>
  <c r="J22" i="1"/>
  <c r="L22" i="1" s="1"/>
  <c r="M22" i="1" s="1"/>
  <c r="N22" i="1" s="1"/>
  <c r="K22" i="1"/>
  <c r="E23" i="1"/>
  <c r="F23" i="1" s="1"/>
  <c r="J23" i="1"/>
  <c r="K23" i="1"/>
  <c r="L23" i="1"/>
  <c r="E24" i="1"/>
  <c r="F24" i="1" s="1"/>
  <c r="J24" i="1"/>
  <c r="K24" i="1"/>
  <c r="L24" i="1"/>
  <c r="M24" i="1"/>
  <c r="N24" i="1" s="1"/>
  <c r="E25" i="1"/>
  <c r="F25" i="1"/>
  <c r="J25" i="1"/>
  <c r="K25" i="1"/>
  <c r="P25" i="1" s="1"/>
  <c r="L25" i="1"/>
  <c r="M25" i="1" s="1"/>
  <c r="N25" i="1" s="1"/>
  <c r="O25" i="1" s="1"/>
  <c r="L26" i="1"/>
  <c r="M26" i="1" s="1"/>
  <c r="N26" i="1" s="1"/>
  <c r="L27" i="1"/>
  <c r="M27" i="1" s="1"/>
  <c r="N27" i="1" s="1"/>
  <c r="L28" i="1"/>
  <c r="M28" i="1"/>
  <c r="N28" i="1" s="1"/>
  <c r="L29" i="1"/>
  <c r="M29" i="1"/>
  <c r="N29" i="1" s="1"/>
  <c r="L30" i="1"/>
  <c r="M30" i="1"/>
  <c r="N30" i="1" s="1"/>
  <c r="L31" i="1"/>
  <c r="M31" i="1"/>
  <c r="N31" i="1"/>
  <c r="O31" i="1" s="1"/>
  <c r="P31" i="1"/>
  <c r="L32" i="1"/>
  <c r="M32" i="1" s="1"/>
  <c r="N32" i="1" s="1"/>
  <c r="L33" i="1"/>
  <c r="M33" i="1" s="1"/>
  <c r="N33" i="1" s="1"/>
  <c r="L34" i="1"/>
  <c r="M34" i="1" s="1"/>
  <c r="N34" i="1" s="1"/>
  <c r="L35" i="1"/>
  <c r="M35" i="1" s="1"/>
  <c r="N35" i="1" s="1"/>
  <c r="L36" i="1"/>
  <c r="M36" i="1"/>
  <c r="N36" i="1" s="1"/>
  <c r="L37" i="1"/>
  <c r="M37" i="1"/>
  <c r="N37" i="1" s="1"/>
  <c r="L38" i="1"/>
  <c r="M38" i="1"/>
  <c r="N38" i="1" s="1"/>
  <c r="L39" i="1"/>
  <c r="M39" i="1"/>
  <c r="N39" i="1"/>
  <c r="O39" i="1" s="1"/>
  <c r="P39" i="1"/>
  <c r="P44" i="1"/>
  <c r="P45" i="1" s="1"/>
  <c r="P46" i="1" s="1"/>
  <c r="P47" i="1" s="1"/>
  <c r="P48" i="1" s="1"/>
  <c r="P49" i="1" s="1"/>
  <c r="P50" i="1" s="1"/>
  <c r="P51" i="1" s="1"/>
  <c r="P52" i="1" s="1"/>
  <c r="P53" i="1" s="1"/>
  <c r="P54" i="1" s="1"/>
  <c r="P55" i="1" s="1"/>
  <c r="P56" i="1" s="1"/>
  <c r="P57" i="1" s="1"/>
  <c r="P58" i="1" s="1"/>
  <c r="P59" i="1" s="1"/>
  <c r="P60" i="1" s="1"/>
  <c r="P61" i="1" s="1"/>
  <c r="P62" i="1" s="1"/>
  <c r="P63" i="1" s="1"/>
  <c r="P64" i="1" s="1"/>
  <c r="P65" i="1" s="1"/>
  <c r="P66" i="1" s="1"/>
  <c r="P67" i="1" s="1"/>
  <c r="P68" i="1" s="1"/>
  <c r="P69" i="1" s="1"/>
  <c r="R44" i="1"/>
  <c r="Q45" i="1"/>
  <c r="R45" i="1"/>
  <c r="Q46" i="1"/>
  <c r="R46" i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D47" i="1"/>
  <c r="E47" i="1"/>
  <c r="I47" i="1"/>
  <c r="J47" i="1"/>
  <c r="Q47" i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D48" i="1"/>
  <c r="E48" i="1"/>
  <c r="I48" i="1"/>
  <c r="J48" i="1"/>
  <c r="D49" i="1"/>
  <c r="E49" i="1"/>
  <c r="I49" i="1"/>
  <c r="J49" i="1"/>
  <c r="D50" i="1"/>
  <c r="E50" i="1"/>
  <c r="I50" i="1"/>
  <c r="J50" i="1"/>
  <c r="D51" i="1"/>
  <c r="E51" i="1"/>
  <c r="I51" i="1"/>
  <c r="J51" i="1"/>
  <c r="D52" i="1"/>
  <c r="E52" i="1"/>
  <c r="I52" i="1"/>
  <c r="J52" i="1"/>
  <c r="D53" i="1"/>
  <c r="E53" i="1"/>
  <c r="I53" i="1"/>
  <c r="J53" i="1"/>
  <c r="D54" i="1"/>
  <c r="E54" i="1"/>
  <c r="I54" i="1"/>
  <c r="J54" i="1"/>
  <c r="B55" i="1"/>
  <c r="C55" i="1" s="1"/>
  <c r="D58" i="1"/>
  <c r="E58" i="1"/>
  <c r="I58" i="1"/>
  <c r="J58" i="1"/>
  <c r="D59" i="1"/>
  <c r="E59" i="1"/>
  <c r="I59" i="1"/>
  <c r="J59" i="1"/>
  <c r="D60" i="1"/>
  <c r="E60" i="1"/>
  <c r="I60" i="1"/>
  <c r="J60" i="1"/>
  <c r="D61" i="1"/>
  <c r="E61" i="1"/>
  <c r="I61" i="1"/>
  <c r="J61" i="1"/>
  <c r="D62" i="1"/>
  <c r="E62" i="1"/>
  <c r="I62" i="1"/>
  <c r="J62" i="1"/>
  <c r="D63" i="1"/>
  <c r="E63" i="1"/>
  <c r="I63" i="1"/>
  <c r="J63" i="1"/>
  <c r="D64" i="1"/>
  <c r="E64" i="1"/>
  <c r="I64" i="1"/>
  <c r="J64" i="1"/>
  <c r="D65" i="1"/>
  <c r="E65" i="1"/>
  <c r="I65" i="1"/>
  <c r="J65" i="1"/>
  <c r="B66" i="1"/>
  <c r="C66" i="1" s="1"/>
  <c r="A25" i="2"/>
  <c r="E25" i="2"/>
  <c r="J25" i="2"/>
  <c r="N25" i="2"/>
  <c r="S25" i="2"/>
  <c r="W25" i="2"/>
  <c r="AB25" i="2"/>
  <c r="AF25" i="2"/>
  <c r="A50" i="2"/>
  <c r="E50" i="2"/>
  <c r="J50" i="2"/>
  <c r="N50" i="2"/>
  <c r="S50" i="2"/>
  <c r="W50" i="2"/>
  <c r="AB50" i="2"/>
  <c r="AF50" i="2"/>
  <c r="P24" i="1" l="1"/>
  <c r="O24" i="1"/>
  <c r="P37" i="1"/>
  <c r="O37" i="1"/>
  <c r="O27" i="1"/>
  <c r="P27" i="1"/>
  <c r="O35" i="1"/>
  <c r="P35" i="1"/>
  <c r="O30" i="1"/>
  <c r="P30" i="1"/>
  <c r="M20" i="1"/>
  <c r="N20" i="1" s="1"/>
  <c r="O20" i="1" s="1"/>
  <c r="P10" i="1"/>
  <c r="O14" i="1"/>
  <c r="P14" i="1"/>
  <c r="P28" i="1"/>
  <c r="O28" i="1"/>
  <c r="P36" i="1"/>
  <c r="O36" i="1"/>
  <c r="O22" i="1"/>
  <c r="P22" i="1"/>
  <c r="P8" i="1"/>
  <c r="O8" i="1"/>
  <c r="O34" i="1"/>
  <c r="P34" i="1"/>
  <c r="O38" i="1"/>
  <c r="P38" i="1"/>
  <c r="O33" i="1"/>
  <c r="P33" i="1"/>
  <c r="P29" i="1"/>
  <c r="O29" i="1"/>
  <c r="O17" i="1"/>
  <c r="P17" i="1"/>
  <c r="M12" i="1"/>
  <c r="N12" i="1" s="1"/>
  <c r="P12" i="1" s="1"/>
  <c r="P9" i="1"/>
  <c r="M13" i="1"/>
  <c r="N13" i="1" s="1"/>
  <c r="P13" i="1" s="1"/>
  <c r="O26" i="1"/>
  <c r="P26" i="1"/>
  <c r="O32" i="1"/>
  <c r="P32" i="1"/>
  <c r="O19" i="1"/>
  <c r="O16" i="1"/>
  <c r="P16" i="1"/>
  <c r="F21" i="1"/>
  <c r="L18" i="1"/>
  <c r="M18" i="1" s="1"/>
  <c r="N18" i="1" s="1"/>
  <c r="P18" i="1" s="1"/>
  <c r="F13" i="1"/>
  <c r="L10" i="1"/>
  <c r="M10" i="1" s="1"/>
  <c r="N10" i="1" s="1"/>
  <c r="O10" i="1" s="1"/>
  <c r="M9" i="1"/>
  <c r="N9" i="1" s="1"/>
  <c r="O9" i="1" s="1"/>
  <c r="M23" i="1"/>
  <c r="N23" i="1" s="1"/>
  <c r="O21" i="1"/>
  <c r="P20" i="1"/>
  <c r="M15" i="1"/>
  <c r="N15" i="1" s="1"/>
  <c r="O13" i="1" l="1"/>
  <c r="O18" i="1"/>
  <c r="O15" i="1"/>
  <c r="P15" i="1"/>
  <c r="O12" i="1"/>
  <c r="P23" i="1"/>
  <c r="O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Mike</author>
  </authors>
  <commentList>
    <comment ref="N7" authorId="0" shapeId="0" xr:uid="{E951949A-5617-4DC2-ABB7-F1F39AB450E7}">
      <text>
        <r>
          <rPr>
            <b/>
            <sz val="8"/>
            <color indexed="81"/>
            <rFont val="Tahoma"/>
            <family val="2"/>
          </rPr>
          <t>win diff x 16 (games)</t>
        </r>
      </text>
    </comment>
  </commentList>
</comments>
</file>

<file path=xl/sharedStrings.xml><?xml version="1.0" encoding="utf-8"?>
<sst xmlns="http://schemas.openxmlformats.org/spreadsheetml/2006/main" count="1382" uniqueCount="147">
  <si>
    <t>QUICK AND SIMPLE HOW TO (FOLLOW COLOR CODES)</t>
  </si>
  <si>
    <t>Copied from pro-football-refence.com</t>
  </si>
  <si>
    <t>TRANSFER TO CHART ON LEFT</t>
  </si>
  <si>
    <t>THESE NUMBERS NOT USED</t>
  </si>
  <si>
    <t>Tm</t>
  </si>
  <si>
    <t xml:space="preserve">W </t>
  </si>
  <si>
    <t xml:space="preserve">L </t>
  </si>
  <si>
    <t xml:space="preserve">T </t>
  </si>
  <si>
    <t xml:space="preserve">W-L% </t>
  </si>
  <si>
    <t xml:space="preserve">PF </t>
  </si>
  <si>
    <t xml:space="preserve">PA </t>
  </si>
  <si>
    <t xml:space="preserve">PD </t>
  </si>
  <si>
    <t xml:space="preserve">MoV </t>
  </si>
  <si>
    <t xml:space="preserve">SoS </t>
  </si>
  <si>
    <t xml:space="preserve">SRS </t>
  </si>
  <si>
    <t xml:space="preserve">OSRS </t>
  </si>
  <si>
    <t>DSRS</t>
  </si>
  <si>
    <t>ENTER TEAM NAME, RECORD, POINTS FOR, AND POINTS ALLOWED</t>
  </si>
  <si>
    <r>
      <rPr>
        <sz val="9"/>
        <color rgb="FF7030A0"/>
        <rFont val="Arial"/>
        <family val="2"/>
      </rPr>
      <t>FORMULAS</t>
    </r>
    <r>
      <rPr>
        <sz val="9"/>
        <rFont val="Arial"/>
        <family val="2"/>
      </rPr>
      <t xml:space="preserve"> ADJUST PF/PA</t>
    </r>
  </si>
  <si>
    <t>DON'T CHANGE FORMULAS</t>
  </si>
  <si>
    <r>
      <t xml:space="preserve">BASED ON </t>
    </r>
    <r>
      <rPr>
        <sz val="9"/>
        <color indexed="12"/>
        <rFont val="Arial"/>
        <family val="2"/>
      </rPr>
      <t>EXPECTED WINS</t>
    </r>
  </si>
  <si>
    <t>ACTUAL</t>
  </si>
  <si>
    <t>expected</t>
  </si>
  <si>
    <t>TEAM</t>
  </si>
  <si>
    <t xml:space="preserve">W  </t>
  </si>
  <si>
    <t xml:space="preserve">L  </t>
  </si>
  <si>
    <t xml:space="preserve">T  </t>
  </si>
  <si>
    <t>16g W</t>
  </si>
  <si>
    <t>16g L</t>
  </si>
  <si>
    <t>%</t>
  </si>
  <si>
    <t>PF</t>
  </si>
  <si>
    <t>PA</t>
  </si>
  <si>
    <t>16g pf</t>
  </si>
  <si>
    <t>16g pa</t>
  </si>
  <si>
    <t>wins</t>
  </si>
  <si>
    <t>win diff</t>
  </si>
  <si>
    <t>pyth*16</t>
  </si>
  <si>
    <t>adj pf</t>
  </si>
  <si>
    <t>adj pa</t>
  </si>
  <si>
    <r>
      <t xml:space="preserve">PUT </t>
    </r>
    <r>
      <rPr>
        <sz val="10"/>
        <color rgb="FF0070C0"/>
        <rFont val="Arial"/>
        <family val="2"/>
      </rPr>
      <t>ADJ PF/PA</t>
    </r>
  </si>
  <si>
    <t>DC Defenders</t>
  </si>
  <si>
    <t>INTO CHART BELOW</t>
  </si>
  <si>
    <t>Seattle Sea Dragons</t>
  </si>
  <si>
    <t>St. Louis BattleHawks</t>
  </si>
  <si>
    <t>Vegas Vipers</t>
  </si>
  <si>
    <t>Houston Roughnecks</t>
  </si>
  <si>
    <t>Arlington Renegades</t>
  </si>
  <si>
    <t>San Antonio Brahmas</t>
  </si>
  <si>
    <t>Orlando Guardians</t>
  </si>
  <si>
    <t>2020 WHAT IF…</t>
  </si>
  <si>
    <t>St. Louis Battlehawks</t>
  </si>
  <si>
    <t>New York Guardians</t>
  </si>
  <si>
    <t>Tampa Bay Vipers</t>
  </si>
  <si>
    <t>Dallas Renegades</t>
  </si>
  <si>
    <t>Los Angeles Wildcats</t>
  </si>
  <si>
    <t>Seattle Dragons</t>
  </si>
  <si>
    <t>point range</t>
  </si>
  <si>
    <t>&amp; OVER</t>
  </si>
  <si>
    <t>ENTER ADJUSTED PF/PA</t>
  </si>
  <si>
    <r>
      <t xml:space="preserve">FIND </t>
    </r>
    <r>
      <rPr>
        <sz val="9"/>
        <color indexed="15"/>
        <rFont val="Arial"/>
        <family val="2"/>
      </rPr>
      <t>ADJ PF</t>
    </r>
    <r>
      <rPr>
        <sz val="9"/>
        <rFont val="Arial"/>
        <family val="2"/>
      </rPr>
      <t xml:space="preserve"> AND </t>
    </r>
    <r>
      <rPr>
        <sz val="9"/>
        <color indexed="15"/>
        <rFont val="Arial"/>
        <family val="2"/>
      </rPr>
      <t>ADJ PA</t>
    </r>
    <r>
      <rPr>
        <sz val="9"/>
        <color indexed="12"/>
        <rFont val="Arial"/>
        <family val="2"/>
      </rPr>
      <t xml:space="preserve"> </t>
    </r>
    <r>
      <rPr>
        <sz val="9"/>
        <rFont val="Arial"/>
        <family val="2"/>
      </rPr>
      <t>ON CHART TO RIGHT…</t>
    </r>
  </si>
  <si>
    <r>
      <t xml:space="preserve">…THEN ENTER </t>
    </r>
    <r>
      <rPr>
        <sz val="9"/>
        <color indexed="53"/>
        <rFont val="Arial"/>
        <family val="2"/>
      </rPr>
      <t>PERCENTAGES</t>
    </r>
    <r>
      <rPr>
        <sz val="9"/>
        <rFont val="Arial"/>
        <family val="2"/>
      </rPr>
      <t xml:space="preserve"> FOR EACH TEAM.</t>
    </r>
  </si>
  <si>
    <t>ADJ PF</t>
  </si>
  <si>
    <t>CARD</t>
  </si>
  <si>
    <t>ADJ PPG</t>
  </si>
  <si>
    <t>ADJ PA</t>
  </si>
  <si>
    <t xml:space="preserve">% </t>
  </si>
  <si>
    <t>TOTAL UNDER</t>
  </si>
  <si>
    <t>"CARD" IS THE</t>
  </si>
  <si>
    <t xml:space="preserve">TOTAL THAT GOES </t>
  </si>
  <si>
    <t xml:space="preserve">ON EACH TEAM </t>
  </si>
  <si>
    <t>CARD FOR OFFENSE</t>
  </si>
  <si>
    <t>AND DEFENSE</t>
  </si>
  <si>
    <t>&amp; UNDER</t>
  </si>
  <si>
    <t>Obviously I've taken this to a whole different level, but…</t>
  </si>
  <si>
    <t>The original method produced by Jon Wight in the '70's was to take points per game divided by 2, then multiply by 36.</t>
  </si>
  <si>
    <t>Example: Washington 335 pf…...434 pa</t>
  </si>
  <si>
    <t>pf 335 / 16 = 20.938……pa 434 / 16 = 27.125</t>
  </si>
  <si>
    <t>20.938 / 2 * 36 = 376.9…...27.125 / 2 *36 = 488.3</t>
  </si>
  <si>
    <t>or more simply…</t>
  </si>
  <si>
    <t>335 / 32 * 36 = 376.9…...434 / 32 * 36 = 488.3</t>
  </si>
  <si>
    <t>DC DEFENDERS</t>
  </si>
  <si>
    <t>SEATTLE SEA DRAGONS</t>
  </si>
  <si>
    <t>ST LOUIS BATTLEHAWKS</t>
  </si>
  <si>
    <t>VEGAS VIPERS</t>
  </si>
  <si>
    <t>9-1</t>
  </si>
  <si>
    <t>LG</t>
  </si>
  <si>
    <t>7-3</t>
  </si>
  <si>
    <t>2-8</t>
  </si>
  <si>
    <t>DEFENSE</t>
  </si>
  <si>
    <t>OFFENSE</t>
  </si>
  <si>
    <t>11-</t>
  </si>
  <si>
    <t>41-</t>
  </si>
  <si>
    <t>12-</t>
  </si>
  <si>
    <t>42-</t>
  </si>
  <si>
    <t>13-</t>
  </si>
  <si>
    <t>43-</t>
  </si>
  <si>
    <t>14-</t>
  </si>
  <si>
    <t>44-</t>
  </si>
  <si>
    <t>15-</t>
  </si>
  <si>
    <t>45-</t>
  </si>
  <si>
    <t>16-</t>
  </si>
  <si>
    <t>46-</t>
  </si>
  <si>
    <t>21-</t>
  </si>
  <si>
    <t>51-</t>
  </si>
  <si>
    <t>22-</t>
  </si>
  <si>
    <t>52-</t>
  </si>
  <si>
    <t>23-</t>
  </si>
  <si>
    <t>53-</t>
  </si>
  <si>
    <t>24-</t>
  </si>
  <si>
    <t>54-</t>
  </si>
  <si>
    <t>25-</t>
  </si>
  <si>
    <t>55-</t>
  </si>
  <si>
    <t>26-</t>
  </si>
  <si>
    <t>56-</t>
  </si>
  <si>
    <t>31-</t>
  </si>
  <si>
    <t>61-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</si>
  <si>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</si>
  <si>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</si>
  <si>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</si>
  <si>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</si>
  <si>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</si>
  <si>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</si>
  <si>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</si>
  <si>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</si>
  <si>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</si>
  <si>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</si>
  <si>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NORTH</t>
  </si>
  <si>
    <t>2-MINUTE DRILL</t>
  </si>
  <si>
    <t>HOUSTON ROUGHNECKS</t>
  </si>
  <si>
    <t>ARLINGTON RENEGADES</t>
  </si>
  <si>
    <t>SAN ANOTNIO BRAHMAS</t>
  </si>
  <si>
    <t>ORLANDO GUARDIANS</t>
  </si>
  <si>
    <t>4-6</t>
  </si>
  <si>
    <t>3-7</t>
  </si>
  <si>
    <t>1-9</t>
  </si>
  <si>
    <t>SOUTH</t>
  </si>
  <si>
    <t>EAST</t>
  </si>
  <si>
    <t>WEST</t>
  </si>
  <si>
    <t>1-4</t>
  </si>
  <si>
    <t>2-3</t>
  </si>
  <si>
    <t>5-0</t>
  </si>
  <si>
    <t>SEATTLE DRAGONS</t>
  </si>
  <si>
    <t>LOS ANGELES WILDCATS</t>
  </si>
  <si>
    <t>DALLAS RENEGADES</t>
  </si>
  <si>
    <t>3-2</t>
  </si>
  <si>
    <t>TAMPA BAY VIPERS</t>
  </si>
  <si>
    <t>NEW YORK GUARDIANS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</si>
</sst>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9"/>
      <color indexed="14"/>
      <name val="Arial"/>
      <family val="2"/>
    </font>
    <font>
      <sz val="9"/>
      <color rgb="FF7030A0"/>
      <name val="Arial"/>
      <family val="2"/>
    </font>
    <font>
      <sz val="8"/>
      <name val="Arial"/>
      <family val="2"/>
    </font>
    <font>
      <sz val="9"/>
      <color indexed="12"/>
      <name val="Arial"/>
      <family val="2"/>
    </font>
    <font>
      <sz val="8"/>
      <color indexed="12"/>
      <name val="Arial"/>
      <family val="2"/>
    </font>
    <font>
      <sz val="10"/>
      <color rgb="FF0070C0"/>
      <name val="Arial"/>
      <family val="2"/>
    </font>
    <font>
      <sz val="9"/>
      <color indexed="15"/>
      <name val="Arial"/>
      <family val="2"/>
    </font>
    <font>
      <sz val="9"/>
      <color indexed="53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9"/>
      <color rgb="FF009242"/>
      <name val="Arial"/>
      <family val="2"/>
    </font>
    <font>
      <b/>
      <sz val="9"/>
      <color theme="0" tint="-0.14999847407452621"/>
      <name val="Arial"/>
      <family val="2"/>
    </font>
    <font>
      <b/>
      <sz val="9"/>
      <color rgb="FFFF0000"/>
      <name val="Arial"/>
      <family val="2"/>
    </font>
    <font>
      <b/>
      <sz val="9"/>
      <color indexed="10"/>
      <name val="Arial"/>
      <family val="2"/>
    </font>
    <font>
      <b/>
      <sz val="9"/>
      <color rgb="FFFFFF00"/>
      <name val="Arial"/>
      <family val="2"/>
    </font>
    <font>
      <b/>
      <sz val="9"/>
      <color rgb="FFFFC000"/>
      <name val="Arial"/>
      <family val="2"/>
    </font>
    <font>
      <b/>
      <sz val="9"/>
      <color rgb="FFF0B50E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B50E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863D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 vertical="center"/>
    </xf>
    <xf numFmtId="0" fontId="5" fillId="4" borderId="0" xfId="0" applyFont="1" applyFill="1"/>
    <xf numFmtId="0" fontId="0" fillId="4" borderId="0" xfId="0" applyFill="1"/>
    <xf numFmtId="14" fontId="0" fillId="0" borderId="0" xfId="0" applyNumberFormat="1"/>
    <xf numFmtId="0" fontId="7" fillId="5" borderId="1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2" fillId="4" borderId="0" xfId="0" applyFont="1" applyFill="1"/>
    <xf numFmtId="0" fontId="7" fillId="0" borderId="0" xfId="0" applyFont="1"/>
    <xf numFmtId="164" fontId="7" fillId="0" borderId="0" xfId="0" applyNumberFormat="1" applyFont="1"/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164" fontId="7" fillId="3" borderId="14" xfId="0" applyNumberFormat="1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left"/>
    </xf>
    <xf numFmtId="0" fontId="7" fillId="7" borderId="16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3" fillId="8" borderId="0" xfId="0" applyFont="1" applyFill="1"/>
    <xf numFmtId="0" fontId="0" fillId="8" borderId="0" xfId="0" applyFill="1"/>
    <xf numFmtId="0" fontId="0" fillId="0" borderId="13" xfId="0" applyBorder="1"/>
    <xf numFmtId="1" fontId="0" fillId="6" borderId="13" xfId="0" applyNumberFormat="1" applyFill="1" applyBorder="1" applyAlignment="1">
      <alignment horizontal="center"/>
    </xf>
    <xf numFmtId="1" fontId="0" fillId="6" borderId="15" xfId="0" applyNumberFormat="1" applyFill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1" fontId="7" fillId="0" borderId="13" xfId="0" applyNumberFormat="1" applyFont="1" applyBorder="1" applyAlignment="1">
      <alignment horizontal="center"/>
    </xf>
    <xf numFmtId="0" fontId="3" fillId="0" borderId="13" xfId="0" applyFont="1" applyBorder="1"/>
    <xf numFmtId="1" fontId="0" fillId="0" borderId="15" xfId="0" applyNumberFormat="1" applyBorder="1"/>
    <xf numFmtId="0" fontId="0" fillId="0" borderId="15" xfId="0" applyBorder="1"/>
    <xf numFmtId="0" fontId="7" fillId="2" borderId="13" xfId="0" applyFont="1" applyFill="1" applyBorder="1" applyAlignment="1">
      <alignment horizontal="center"/>
    </xf>
    <xf numFmtId="0" fontId="7" fillId="9" borderId="13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9" fontId="7" fillId="0" borderId="13" xfId="1" applyFont="1" applyBorder="1" applyAlignment="1">
      <alignment horizontal="center"/>
    </xf>
    <xf numFmtId="0" fontId="2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2" fillId="8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7" fillId="10" borderId="13" xfId="0" applyFont="1" applyFill="1" applyBorder="1" applyAlignment="1">
      <alignment horizontal="center"/>
    </xf>
    <xf numFmtId="0" fontId="7" fillId="11" borderId="13" xfId="0" applyFont="1" applyFill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9" fontId="7" fillId="0" borderId="13" xfId="0" applyNumberFormat="1" applyFont="1" applyBorder="1" applyAlignment="1">
      <alignment horizontal="center"/>
    </xf>
    <xf numFmtId="164" fontId="13" fillId="0" borderId="13" xfId="0" applyNumberFormat="1" applyFont="1" applyBorder="1" applyAlignment="1">
      <alignment horizontal="center"/>
    </xf>
    <xf numFmtId="1" fontId="7" fillId="0" borderId="13" xfId="0" applyNumberFormat="1" applyFont="1" applyBorder="1" applyAlignment="1">
      <alignment horizontal="center" vertical="center"/>
    </xf>
    <xf numFmtId="0" fontId="2" fillId="11" borderId="0" xfId="0" applyFont="1" applyFill="1"/>
    <xf numFmtId="0" fontId="0" fillId="11" borderId="0" xfId="0" applyFill="1"/>
    <xf numFmtId="0" fontId="0" fillId="0" borderId="13" xfId="0" applyBorder="1" applyAlignment="1">
      <alignment horizontal="center"/>
    </xf>
    <xf numFmtId="9" fontId="7" fillId="0" borderId="0" xfId="1" applyFont="1" applyBorder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15" fillId="12" borderId="1" xfId="0" applyFont="1" applyFill="1" applyBorder="1" applyAlignment="1">
      <alignment horizontal="center" vertical="center"/>
    </xf>
    <xf numFmtId="0" fontId="15" fillId="12" borderId="2" xfId="0" applyFont="1" applyFill="1" applyBorder="1" applyAlignment="1">
      <alignment horizontal="center" vertical="center"/>
    </xf>
    <xf numFmtId="0" fontId="15" fillId="12" borderId="3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/>
    </xf>
    <xf numFmtId="0" fontId="17" fillId="13" borderId="2" xfId="0" applyFont="1" applyFill="1" applyBorder="1" applyAlignment="1">
      <alignment horizontal="center" vertical="center"/>
    </xf>
    <xf numFmtId="0" fontId="17" fillId="13" borderId="3" xfId="0" applyFont="1" applyFill="1" applyBorder="1" applyAlignment="1">
      <alignment horizontal="center" vertical="center"/>
    </xf>
    <xf numFmtId="0" fontId="18" fillId="14" borderId="1" xfId="0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horizontal="center" vertical="center"/>
    </xf>
    <xf numFmtId="0" fontId="18" fillId="14" borderId="3" xfId="0" applyFont="1" applyFill="1" applyBorder="1" applyAlignment="1">
      <alignment horizontal="center" vertical="center"/>
    </xf>
    <xf numFmtId="0" fontId="16" fillId="0" borderId="0" xfId="0" applyFont="1"/>
    <xf numFmtId="0" fontId="19" fillId="15" borderId="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3" xfId="0" applyFont="1" applyFill="1" applyBorder="1" applyAlignment="1">
      <alignment horizontal="center" vertical="center"/>
    </xf>
    <xf numFmtId="0" fontId="16" fillId="0" borderId="1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2" xfId="0" applyFont="1" applyBorder="1" applyAlignment="1">
      <alignment horizontal="center"/>
    </xf>
    <xf numFmtId="16" fontId="16" fillId="0" borderId="17" xfId="0" quotePrefix="1" applyNumberFormat="1" applyFont="1" applyBorder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0" fontId="16" fillId="0" borderId="17" xfId="0" quotePrefix="1" applyFont="1" applyBorder="1" applyAlignment="1">
      <alignment horizontal="center" vertical="center"/>
    </xf>
    <xf numFmtId="0" fontId="16" fillId="0" borderId="17" xfId="0" applyFont="1" applyBorder="1"/>
    <xf numFmtId="0" fontId="16" fillId="0" borderId="12" xfId="0" applyFont="1" applyBorder="1"/>
    <xf numFmtId="0" fontId="16" fillId="0" borderId="17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12" xfId="0" applyFont="1" applyBorder="1" applyAlignment="1">
      <alignment horizontal="left" vertical="center"/>
    </xf>
    <xf numFmtId="0" fontId="16" fillId="0" borderId="17" xfId="0" applyFont="1" applyBorder="1" applyAlignment="1">
      <alignment horizontal="right"/>
    </xf>
    <xf numFmtId="0" fontId="20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20" fillId="0" borderId="12" xfId="0" applyFont="1" applyBorder="1" applyAlignment="1">
      <alignment horizontal="left"/>
    </xf>
    <xf numFmtId="0" fontId="15" fillId="12" borderId="6" xfId="0" applyFont="1" applyFill="1" applyBorder="1" applyAlignment="1">
      <alignment horizontal="center" vertical="center"/>
    </xf>
    <xf numFmtId="0" fontId="15" fillId="12" borderId="7" xfId="0" applyFont="1" applyFill="1" applyBorder="1" applyAlignment="1">
      <alignment horizontal="center" vertical="center"/>
    </xf>
    <xf numFmtId="0" fontId="15" fillId="12" borderId="8" xfId="0" applyFont="1" applyFill="1" applyBorder="1" applyAlignment="1">
      <alignment horizontal="center" vertical="center"/>
    </xf>
    <xf numFmtId="0" fontId="17" fillId="13" borderId="6" xfId="0" applyFont="1" applyFill="1" applyBorder="1" applyAlignment="1">
      <alignment horizontal="center" vertical="center"/>
    </xf>
    <xf numFmtId="0" fontId="17" fillId="13" borderId="7" xfId="0" applyFont="1" applyFill="1" applyBorder="1" applyAlignment="1">
      <alignment horizontal="center" vertical="center"/>
    </xf>
    <xf numFmtId="0" fontId="17" fillId="13" borderId="8" xfId="0" applyFont="1" applyFill="1" applyBorder="1" applyAlignment="1">
      <alignment horizontal="center" vertical="center"/>
    </xf>
    <xf numFmtId="0" fontId="18" fillId="14" borderId="6" xfId="0" applyFont="1" applyFill="1" applyBorder="1" applyAlignment="1">
      <alignment horizontal="center" vertical="center"/>
    </xf>
    <xf numFmtId="0" fontId="18" fillId="14" borderId="7" xfId="0" applyFont="1" applyFill="1" applyBorder="1" applyAlignment="1">
      <alignment horizontal="center" vertical="center"/>
    </xf>
    <xf numFmtId="0" fontId="18" fillId="14" borderId="8" xfId="0" applyFont="1" applyFill="1" applyBorder="1" applyAlignment="1">
      <alignment horizontal="center" vertical="center"/>
    </xf>
    <xf numFmtId="0" fontId="19" fillId="15" borderId="6" xfId="0" applyFont="1" applyFill="1" applyBorder="1" applyAlignment="1">
      <alignment horizontal="center" vertical="center"/>
    </xf>
    <xf numFmtId="0" fontId="19" fillId="15" borderId="7" xfId="0" applyFont="1" applyFill="1" applyBorder="1" applyAlignment="1">
      <alignment horizontal="center" vertical="center"/>
    </xf>
    <xf numFmtId="0" fontId="19" fillId="15" borderId="8" xfId="0" applyFont="1" applyFill="1" applyBorder="1" applyAlignment="1">
      <alignment horizontal="center" vertical="center"/>
    </xf>
    <xf numFmtId="0" fontId="19" fillId="16" borderId="1" xfId="0" applyFont="1" applyFill="1" applyBorder="1" applyAlignment="1">
      <alignment horizontal="center" vertical="center"/>
    </xf>
    <xf numFmtId="0" fontId="19" fillId="16" borderId="2" xfId="0" applyFont="1" applyFill="1" applyBorder="1" applyAlignment="1">
      <alignment horizontal="center" vertical="center"/>
    </xf>
    <xf numFmtId="0" fontId="19" fillId="16" borderId="3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21" fillId="15" borderId="1" xfId="0" applyFont="1" applyFill="1" applyBorder="1" applyAlignment="1">
      <alignment horizontal="center" vertical="center"/>
    </xf>
    <xf numFmtId="0" fontId="21" fillId="15" borderId="2" xfId="0" applyFont="1" applyFill="1" applyBorder="1" applyAlignment="1">
      <alignment vertical="center"/>
    </xf>
    <xf numFmtId="0" fontId="21" fillId="15" borderId="3" xfId="0" applyFont="1" applyFill="1" applyBorder="1" applyAlignment="1">
      <alignment vertical="center"/>
    </xf>
    <xf numFmtId="0" fontId="18" fillId="17" borderId="1" xfId="0" applyFont="1" applyFill="1" applyBorder="1" applyAlignment="1">
      <alignment horizontal="center" vertical="center"/>
    </xf>
    <xf numFmtId="0" fontId="18" fillId="17" borderId="2" xfId="0" applyFont="1" applyFill="1" applyBorder="1" applyAlignment="1">
      <alignment horizontal="center" vertical="center"/>
    </xf>
    <xf numFmtId="0" fontId="18" fillId="17" borderId="3" xfId="0" applyFont="1" applyFill="1" applyBorder="1" applyAlignment="1">
      <alignment horizontal="center" vertical="center"/>
    </xf>
    <xf numFmtId="14" fontId="16" fillId="0" borderId="17" xfId="0" quotePrefix="1" applyNumberFormat="1" applyFont="1" applyBorder="1" applyAlignment="1">
      <alignment horizontal="center" vertical="center"/>
    </xf>
    <xf numFmtId="0" fontId="19" fillId="16" borderId="6" xfId="0" applyFont="1" applyFill="1" applyBorder="1" applyAlignment="1">
      <alignment horizontal="center" vertical="center"/>
    </xf>
    <xf numFmtId="0" fontId="19" fillId="16" borderId="7" xfId="0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21" fillId="15" borderId="6" xfId="0" applyFont="1" applyFill="1" applyBorder="1" applyAlignment="1">
      <alignment horizontal="center" vertical="center"/>
    </xf>
    <xf numFmtId="0" fontId="21" fillId="15" borderId="7" xfId="0" applyFont="1" applyFill="1" applyBorder="1" applyAlignment="1">
      <alignment horizontal="center" vertical="center"/>
    </xf>
    <xf numFmtId="0" fontId="21" fillId="15" borderId="8" xfId="0" applyFont="1" applyFill="1" applyBorder="1" applyAlignment="1">
      <alignment horizontal="center" vertical="center"/>
    </xf>
    <xf numFmtId="0" fontId="18" fillId="17" borderId="6" xfId="0" applyFont="1" applyFill="1" applyBorder="1" applyAlignment="1">
      <alignment horizontal="center" vertical="center"/>
    </xf>
    <xf numFmtId="0" fontId="18" fillId="17" borderId="7" xfId="0" applyFont="1" applyFill="1" applyBorder="1" applyAlignment="1">
      <alignment horizontal="center" vertical="center"/>
    </xf>
    <xf numFmtId="0" fontId="18" fillId="17" borderId="8" xfId="0" applyFont="1" applyFill="1" applyBorder="1" applyAlignment="1">
      <alignment horizontal="center" vertical="center"/>
    </xf>
    <xf numFmtId="0" fontId="16" fillId="0" borderId="17" xfId="0" applyFont="1" applyBorder="1" applyAlignment="1">
      <alignment horizontal="right" vertical="center"/>
    </xf>
    <xf numFmtId="0" fontId="22" fillId="16" borderId="8" xfId="0" applyFont="1" applyFill="1" applyBorder="1" applyAlignment="1">
      <alignment horizontal="center" vertical="center"/>
    </xf>
    <xf numFmtId="0" fontId="22" fillId="16" borderId="7" xfId="0" applyFont="1" applyFill="1" applyBorder="1" applyAlignment="1">
      <alignment horizontal="center" vertical="center"/>
    </xf>
    <xf numFmtId="0" fontId="22" fillId="16" borderId="6" xfId="0" applyFont="1" applyFill="1" applyBorder="1" applyAlignment="1">
      <alignment horizontal="center" vertical="center"/>
    </xf>
    <xf numFmtId="0" fontId="23" fillId="15" borderId="8" xfId="0" applyFont="1" applyFill="1" applyBorder="1" applyAlignment="1">
      <alignment horizontal="center" vertical="center"/>
    </xf>
    <xf numFmtId="0" fontId="23" fillId="15" borderId="7" xfId="0" applyFont="1" applyFill="1" applyBorder="1" applyAlignment="1">
      <alignment horizontal="center" vertical="center"/>
    </xf>
    <xf numFmtId="0" fontId="23" fillId="15" borderId="6" xfId="0" applyFont="1" applyFill="1" applyBorder="1" applyAlignment="1">
      <alignment horizontal="center" vertical="center"/>
    </xf>
    <xf numFmtId="0" fontId="22" fillId="16" borderId="3" xfId="0" applyFont="1" applyFill="1" applyBorder="1" applyAlignment="1">
      <alignment horizontal="center" vertical="center"/>
    </xf>
    <xf numFmtId="0" fontId="22" fillId="16" borderId="2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/>
    </xf>
    <xf numFmtId="0" fontId="23" fillId="15" borderId="3" xfId="0" applyFont="1" applyFill="1" applyBorder="1" applyAlignment="1">
      <alignment vertical="center"/>
    </xf>
    <xf numFmtId="0" fontId="23" fillId="15" borderId="2" xfId="0" applyFont="1" applyFill="1" applyBorder="1" applyAlignment="1">
      <alignment vertical="center"/>
    </xf>
    <xf numFmtId="0" fontId="23" fillId="15" borderId="1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23" fillId="18" borderId="7" xfId="0" applyFont="1" applyFill="1" applyBorder="1" applyAlignment="1">
      <alignment horizontal="center" vertical="center"/>
    </xf>
    <xf numFmtId="0" fontId="23" fillId="18" borderId="6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3" fillId="18" borderId="3" xfId="0" applyFont="1" applyFill="1" applyBorder="1" applyAlignment="1">
      <alignment horizontal="center" vertical="center"/>
    </xf>
    <xf numFmtId="0" fontId="23" fillId="18" borderId="2" xfId="0" applyFont="1" applyFill="1" applyBorder="1" applyAlignment="1">
      <alignment horizontal="center" vertical="center"/>
    </xf>
    <xf numFmtId="0" fontId="23" fillId="18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gif"/><Relationship Id="rId3" Type="http://schemas.openxmlformats.org/officeDocument/2006/relationships/image" Target="../media/image11.gif"/><Relationship Id="rId7" Type="http://schemas.openxmlformats.org/officeDocument/2006/relationships/image" Target="../media/image15.gif"/><Relationship Id="rId2" Type="http://schemas.openxmlformats.org/officeDocument/2006/relationships/image" Target="../media/image10.gif"/><Relationship Id="rId1" Type="http://schemas.openxmlformats.org/officeDocument/2006/relationships/image" Target="../media/image9.png"/><Relationship Id="rId6" Type="http://schemas.openxmlformats.org/officeDocument/2006/relationships/image" Target="../media/image14.gif"/><Relationship Id="rId5" Type="http://schemas.openxmlformats.org/officeDocument/2006/relationships/image" Target="../media/image13.gif"/><Relationship Id="rId4" Type="http://schemas.openxmlformats.org/officeDocument/2006/relationships/image" Target="../media/image1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5</xdr:row>
      <xdr:rowOff>0</xdr:rowOff>
    </xdr:from>
    <xdr:to>
      <xdr:col>15</xdr:col>
      <xdr:colOff>38100</xdr:colOff>
      <xdr:row>6</xdr:row>
      <xdr:rowOff>47625</xdr:rowOff>
    </xdr:to>
    <xdr:sp macro="" textlink="">
      <xdr:nvSpPr>
        <xdr:cNvPr id="2" name="AutoShape 35" descr="y71myf8mlwlk8lbgagh3fd5e0">
          <a:extLst>
            <a:ext uri="{FF2B5EF4-FFF2-40B4-BE49-F238E27FC236}">
              <a16:creationId xmlns:a16="http://schemas.microsoft.com/office/drawing/2014/main" id="{4C94068A-449E-4210-8663-7AAF7FBF7C2A}"/>
            </a:ext>
          </a:extLst>
        </xdr:cNvPr>
        <xdr:cNvSpPr>
          <a:spLocks noChangeAspect="1" noChangeArrowheads="1"/>
        </xdr:cNvSpPr>
      </xdr:nvSpPr>
      <xdr:spPr bwMode="auto">
        <a:xfrm>
          <a:off x="3581400" y="619125"/>
          <a:ext cx="304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5</xdr:row>
      <xdr:rowOff>0</xdr:rowOff>
    </xdr:from>
    <xdr:to>
      <xdr:col>15</xdr:col>
      <xdr:colOff>38100</xdr:colOff>
      <xdr:row>6</xdr:row>
      <xdr:rowOff>47625</xdr:rowOff>
    </xdr:to>
    <xdr:sp macro="" textlink="">
      <xdr:nvSpPr>
        <xdr:cNvPr id="3" name="AutoShape 36" descr="y71myf8mlwlk8lbgagh3fd5e0">
          <a:extLst>
            <a:ext uri="{FF2B5EF4-FFF2-40B4-BE49-F238E27FC236}">
              <a16:creationId xmlns:a16="http://schemas.microsoft.com/office/drawing/2014/main" id="{F4BD4045-DC05-47B3-805F-5D398A3F05E7}"/>
            </a:ext>
          </a:extLst>
        </xdr:cNvPr>
        <xdr:cNvSpPr>
          <a:spLocks noChangeAspect="1" noChangeArrowheads="1"/>
        </xdr:cNvSpPr>
      </xdr:nvSpPr>
      <xdr:spPr bwMode="auto">
        <a:xfrm>
          <a:off x="3581400" y="619125"/>
          <a:ext cx="304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38100</xdr:colOff>
      <xdr:row>6</xdr:row>
      <xdr:rowOff>47625</xdr:rowOff>
    </xdr:to>
    <xdr:sp macro="" textlink="">
      <xdr:nvSpPr>
        <xdr:cNvPr id="4" name="AutoShape 35" descr="y71myf8mlwlk8lbgagh3fd5e0">
          <a:extLst>
            <a:ext uri="{FF2B5EF4-FFF2-40B4-BE49-F238E27FC236}">
              <a16:creationId xmlns:a16="http://schemas.microsoft.com/office/drawing/2014/main" id="{BA710515-5527-42F9-A932-AB4A61CCD443}"/>
            </a:ext>
          </a:extLst>
        </xdr:cNvPr>
        <xdr:cNvSpPr>
          <a:spLocks noChangeAspect="1" noChangeArrowheads="1"/>
        </xdr:cNvSpPr>
      </xdr:nvSpPr>
      <xdr:spPr bwMode="auto">
        <a:xfrm>
          <a:off x="2514600" y="619125"/>
          <a:ext cx="304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14</xdr:col>
      <xdr:colOff>0</xdr:colOff>
      <xdr:row>5</xdr:row>
      <xdr:rowOff>0</xdr:rowOff>
    </xdr:from>
    <xdr:ext cx="304800" cy="247650"/>
    <xdr:sp macro="" textlink="">
      <xdr:nvSpPr>
        <xdr:cNvPr id="22" name="AutoShape 35" descr="y71myf8mlwlk8lbgagh3fd5e0">
          <a:extLst>
            <a:ext uri="{FF2B5EF4-FFF2-40B4-BE49-F238E27FC236}">
              <a16:creationId xmlns:a16="http://schemas.microsoft.com/office/drawing/2014/main" id="{341F47A9-A966-49A0-B500-D19D476DDE9F}"/>
            </a:ext>
          </a:extLst>
        </xdr:cNvPr>
        <xdr:cNvSpPr>
          <a:spLocks noChangeAspect="1" noChangeArrowheads="1"/>
        </xdr:cNvSpPr>
      </xdr:nvSpPr>
      <xdr:spPr bwMode="auto">
        <a:xfrm>
          <a:off x="8534400" y="809625"/>
          <a:ext cx="304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5</xdr:row>
      <xdr:rowOff>0</xdr:rowOff>
    </xdr:from>
    <xdr:ext cx="304800" cy="247650"/>
    <xdr:sp macro="" textlink="">
      <xdr:nvSpPr>
        <xdr:cNvPr id="23" name="AutoShape 36" descr="y71myf8mlwlk8lbgagh3fd5e0">
          <a:extLst>
            <a:ext uri="{FF2B5EF4-FFF2-40B4-BE49-F238E27FC236}">
              <a16:creationId xmlns:a16="http://schemas.microsoft.com/office/drawing/2014/main" id="{820B9514-0B50-408B-9AE9-70B79D50549C}"/>
            </a:ext>
          </a:extLst>
        </xdr:cNvPr>
        <xdr:cNvSpPr>
          <a:spLocks noChangeAspect="1" noChangeArrowheads="1"/>
        </xdr:cNvSpPr>
      </xdr:nvSpPr>
      <xdr:spPr bwMode="auto">
        <a:xfrm>
          <a:off x="8534400" y="809625"/>
          <a:ext cx="304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5</xdr:row>
      <xdr:rowOff>0</xdr:rowOff>
    </xdr:from>
    <xdr:ext cx="304800" cy="247650"/>
    <xdr:sp macro="" textlink="">
      <xdr:nvSpPr>
        <xdr:cNvPr id="24" name="AutoShape 35" descr="y71myf8mlwlk8lbgagh3fd5e0">
          <a:extLst>
            <a:ext uri="{FF2B5EF4-FFF2-40B4-BE49-F238E27FC236}">
              <a16:creationId xmlns:a16="http://schemas.microsoft.com/office/drawing/2014/main" id="{D71E7C00-BA30-4666-A5B9-DE1A48B3D2E6}"/>
            </a:ext>
          </a:extLst>
        </xdr:cNvPr>
        <xdr:cNvSpPr>
          <a:spLocks noChangeAspect="1" noChangeArrowheads="1"/>
        </xdr:cNvSpPr>
      </xdr:nvSpPr>
      <xdr:spPr bwMode="auto">
        <a:xfrm>
          <a:off x="6096000" y="809625"/>
          <a:ext cx="304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238125</xdr:colOff>
      <xdr:row>26</xdr:row>
      <xdr:rowOff>15682</xdr:rowOff>
    </xdr:from>
    <xdr:ext cx="619125" cy="374843"/>
    <xdr:pic>
      <xdr:nvPicPr>
        <xdr:cNvPr id="25" name="Picture 24" descr="San Antonio Brahmas - Wikipedia">
          <a:extLst>
            <a:ext uri="{FF2B5EF4-FFF2-40B4-BE49-F238E27FC236}">
              <a16:creationId xmlns:a16="http://schemas.microsoft.com/office/drawing/2014/main" id="{90000C84-3F7B-4F2D-B99F-ED9E161A8A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499"/>
        <a:stretch/>
      </xdr:blipFill>
      <xdr:spPr bwMode="auto">
        <a:xfrm>
          <a:off x="12430125" y="4225732"/>
          <a:ext cx="619125" cy="374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247650</xdr:colOff>
      <xdr:row>26</xdr:row>
      <xdr:rowOff>47625</xdr:rowOff>
    </xdr:from>
    <xdr:ext cx="543808" cy="342900"/>
    <xdr:pic>
      <xdr:nvPicPr>
        <xdr:cNvPr id="26" name="Picture 25" descr="Orlando Guardians - Wikipedia">
          <a:extLst>
            <a:ext uri="{FF2B5EF4-FFF2-40B4-BE49-F238E27FC236}">
              <a16:creationId xmlns:a16="http://schemas.microsoft.com/office/drawing/2014/main" id="{3BE4A646-F3EF-4516-9AD8-A8D2CCF0C0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96" r="18207" b="26861"/>
        <a:stretch/>
      </xdr:blipFill>
      <xdr:spPr bwMode="auto">
        <a:xfrm>
          <a:off x="17926050" y="4257675"/>
          <a:ext cx="543808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9525</xdr:colOff>
      <xdr:row>26</xdr:row>
      <xdr:rowOff>37323</xdr:rowOff>
    </xdr:from>
    <xdr:ext cx="523875" cy="356663"/>
    <xdr:pic>
      <xdr:nvPicPr>
        <xdr:cNvPr id="27" name="Picture 26" descr="Arlington Renegades - Wikipedia">
          <a:extLst>
            <a:ext uri="{FF2B5EF4-FFF2-40B4-BE49-F238E27FC236}">
              <a16:creationId xmlns:a16="http://schemas.microsoft.com/office/drawing/2014/main" id="{74D2A475-A69E-4DD1-99CD-056C4E58C5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80" t="5469" r="20949" b="31249"/>
        <a:stretch/>
      </xdr:blipFill>
      <xdr:spPr bwMode="auto">
        <a:xfrm>
          <a:off x="7324725" y="4247373"/>
          <a:ext cx="523875" cy="356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47624</xdr:colOff>
      <xdr:row>26</xdr:row>
      <xdr:rowOff>9524</xdr:rowOff>
    </xdr:from>
    <xdr:ext cx="469711" cy="349673"/>
    <xdr:pic>
      <xdr:nvPicPr>
        <xdr:cNvPr id="28" name="Picture 27" descr="Orlando Guardians vs. Houston Roughnecks Prediction and Preview (XFL  Football) - AthlonSports.com | Expert Predictions, Picks, and Previews">
          <a:extLst>
            <a:ext uri="{FF2B5EF4-FFF2-40B4-BE49-F238E27FC236}">
              <a16:creationId xmlns:a16="http://schemas.microsoft.com/office/drawing/2014/main" id="{650790E8-8DC4-4073-9C02-FFB652F2AD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53" t="33158" r="10557" b="27269"/>
        <a:stretch/>
      </xdr:blipFill>
      <xdr:spPr bwMode="auto">
        <a:xfrm>
          <a:off x="1876424" y="4219574"/>
          <a:ext cx="469711" cy="349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</xdr:row>
      <xdr:rowOff>32697</xdr:rowOff>
    </xdr:from>
    <xdr:ext cx="1076326" cy="357828"/>
    <xdr:pic>
      <xdr:nvPicPr>
        <xdr:cNvPr id="29" name="Picture 28" descr="DC Defenders - Wikipedia">
          <a:extLst>
            <a:ext uri="{FF2B5EF4-FFF2-40B4-BE49-F238E27FC236}">
              <a16:creationId xmlns:a16="http://schemas.microsoft.com/office/drawing/2014/main" id="{055633D3-9343-444E-8765-B6D4EDBF0A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4313"/>
        <a:stretch/>
      </xdr:blipFill>
      <xdr:spPr bwMode="auto">
        <a:xfrm>
          <a:off x="1219200" y="194622"/>
          <a:ext cx="1076326" cy="357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57150</xdr:colOff>
      <xdr:row>1</xdr:row>
      <xdr:rowOff>459</xdr:rowOff>
    </xdr:from>
    <xdr:ext cx="418434" cy="380541"/>
    <xdr:pic>
      <xdr:nvPicPr>
        <xdr:cNvPr id="30" name="Picture 29" descr="Seattle Sea Dragons - Wikipedia">
          <a:extLst>
            <a:ext uri="{FF2B5EF4-FFF2-40B4-BE49-F238E27FC236}">
              <a16:creationId xmlns:a16="http://schemas.microsoft.com/office/drawing/2014/main" id="{9C6B2112-5230-4967-BF47-EC0587A6C2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76" t="5928" r="16060" b="30215"/>
        <a:stretch/>
      </xdr:blipFill>
      <xdr:spPr bwMode="auto">
        <a:xfrm>
          <a:off x="7372350" y="162384"/>
          <a:ext cx="418434" cy="380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0</xdr:row>
      <xdr:rowOff>117372</xdr:rowOff>
    </xdr:from>
    <xdr:ext cx="466725" cy="406502"/>
    <xdr:pic>
      <xdr:nvPicPr>
        <xdr:cNvPr id="31" name="Picture 30" descr="St. Louis Battlehawks - Wikipedia">
          <a:extLst>
            <a:ext uri="{FF2B5EF4-FFF2-40B4-BE49-F238E27FC236}">
              <a16:creationId xmlns:a16="http://schemas.microsoft.com/office/drawing/2014/main" id="{3DD0FD2B-2E59-4D5E-B07A-4F86A56F61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11" t="4400" r="9712" b="27772"/>
        <a:stretch/>
      </xdr:blipFill>
      <xdr:spPr bwMode="auto">
        <a:xfrm>
          <a:off x="12849225" y="117372"/>
          <a:ext cx="466725" cy="406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249786</xdr:colOff>
      <xdr:row>1</xdr:row>
      <xdr:rowOff>38099</xdr:rowOff>
    </xdr:from>
    <xdr:ext cx="588763" cy="352426"/>
    <xdr:pic>
      <xdr:nvPicPr>
        <xdr:cNvPr id="32" name="Picture 31" descr="Vegas Vipers - Wikipedia">
          <a:extLst>
            <a:ext uri="{FF2B5EF4-FFF2-40B4-BE49-F238E27FC236}">
              <a16:creationId xmlns:a16="http://schemas.microsoft.com/office/drawing/2014/main" id="{DB5BDF99-1F08-4B33-8558-E3EC984AD9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31" r="15555" b="26451"/>
        <a:stretch/>
      </xdr:blipFill>
      <xdr:spPr bwMode="auto">
        <a:xfrm>
          <a:off x="17928186" y="200024"/>
          <a:ext cx="588763" cy="352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30</xdr:row>
      <xdr:rowOff>0</xdr:rowOff>
    </xdr:from>
    <xdr:ext cx="304800" cy="247650"/>
    <xdr:sp macro="" textlink="">
      <xdr:nvSpPr>
        <xdr:cNvPr id="2" name="AutoShape 35" descr="y71myf8mlwlk8lbgagh3fd5e0">
          <a:extLst>
            <a:ext uri="{FF2B5EF4-FFF2-40B4-BE49-F238E27FC236}">
              <a16:creationId xmlns:a16="http://schemas.microsoft.com/office/drawing/2014/main" id="{09069A25-4D08-4E24-B15B-9264E2F49D6E}"/>
            </a:ext>
          </a:extLst>
        </xdr:cNvPr>
        <xdr:cNvSpPr>
          <a:spLocks noChangeAspect="1" noChangeArrowheads="1"/>
        </xdr:cNvSpPr>
      </xdr:nvSpPr>
      <xdr:spPr bwMode="auto">
        <a:xfrm>
          <a:off x="19507200" y="4857750"/>
          <a:ext cx="304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30</xdr:row>
      <xdr:rowOff>0</xdr:rowOff>
    </xdr:from>
    <xdr:ext cx="304800" cy="247650"/>
    <xdr:sp macro="" textlink="">
      <xdr:nvSpPr>
        <xdr:cNvPr id="3" name="AutoShape 36" descr="y71myf8mlwlk8lbgagh3fd5e0">
          <a:extLst>
            <a:ext uri="{FF2B5EF4-FFF2-40B4-BE49-F238E27FC236}">
              <a16:creationId xmlns:a16="http://schemas.microsoft.com/office/drawing/2014/main" id="{F2C4276B-6E4B-46F0-A7CE-CF17F121EE8E}"/>
            </a:ext>
          </a:extLst>
        </xdr:cNvPr>
        <xdr:cNvSpPr>
          <a:spLocks noChangeAspect="1" noChangeArrowheads="1"/>
        </xdr:cNvSpPr>
      </xdr:nvSpPr>
      <xdr:spPr bwMode="auto">
        <a:xfrm>
          <a:off x="19507200" y="4857750"/>
          <a:ext cx="304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0</xdr:colOff>
      <xdr:row>30</xdr:row>
      <xdr:rowOff>0</xdr:rowOff>
    </xdr:from>
    <xdr:ext cx="304800" cy="247650"/>
    <xdr:sp macro="" textlink="">
      <xdr:nvSpPr>
        <xdr:cNvPr id="4" name="AutoShape 35" descr="y71myf8mlwlk8lbgagh3fd5e0">
          <a:extLst>
            <a:ext uri="{FF2B5EF4-FFF2-40B4-BE49-F238E27FC236}">
              <a16:creationId xmlns:a16="http://schemas.microsoft.com/office/drawing/2014/main" id="{81BA93BA-051B-46D8-A057-011060226EA6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4857750"/>
          <a:ext cx="304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123825</xdr:colOff>
      <xdr:row>1</xdr:row>
      <xdr:rowOff>27248</xdr:rowOff>
    </xdr:from>
    <xdr:ext cx="318878" cy="363278"/>
    <xdr:pic>
      <xdr:nvPicPr>
        <xdr:cNvPr id="5" name="Picture 4" descr="DC Defenders Primary Logo - XFL (XFL) - Chris Creamer's Sports Logos Page -  SportsLogos.Net">
          <a:extLst>
            <a:ext uri="{FF2B5EF4-FFF2-40B4-BE49-F238E27FC236}">
              <a16:creationId xmlns:a16="http://schemas.microsoft.com/office/drawing/2014/main" id="{62A94BB9-574E-49C8-9C56-4AFA9FCA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89173"/>
          <a:ext cx="318878" cy="363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28575</xdr:colOff>
      <xdr:row>1</xdr:row>
      <xdr:rowOff>47624</xdr:rowOff>
    </xdr:from>
    <xdr:ext cx="490538" cy="327025"/>
    <xdr:pic>
      <xdr:nvPicPr>
        <xdr:cNvPr id="6" name="Picture 5">
          <a:extLst>
            <a:ext uri="{FF2B5EF4-FFF2-40B4-BE49-F238E27FC236}">
              <a16:creationId xmlns:a16="http://schemas.microsoft.com/office/drawing/2014/main" id="{E6166F49-4DF5-4B74-A8CD-FE001BFC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09549"/>
          <a:ext cx="490538" cy="32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96583</xdr:colOff>
      <xdr:row>1</xdr:row>
      <xdr:rowOff>19050</xdr:rowOff>
    </xdr:from>
    <xdr:ext cx="341567" cy="334869"/>
    <xdr:pic>
      <xdr:nvPicPr>
        <xdr:cNvPr id="7" name="Picture 6">
          <a:extLst>
            <a:ext uri="{FF2B5EF4-FFF2-40B4-BE49-F238E27FC236}">
              <a16:creationId xmlns:a16="http://schemas.microsoft.com/office/drawing/2014/main" id="{A0E0671D-08B3-41B7-A78B-B5D3157A95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00" r="16000"/>
        <a:stretch/>
      </xdr:blipFill>
      <xdr:spPr bwMode="auto">
        <a:xfrm>
          <a:off x="18384583" y="180975"/>
          <a:ext cx="341567" cy="334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85725</xdr:colOff>
      <xdr:row>1</xdr:row>
      <xdr:rowOff>36128</xdr:rowOff>
    </xdr:from>
    <xdr:ext cx="400050" cy="344871"/>
    <xdr:pic>
      <xdr:nvPicPr>
        <xdr:cNvPr id="8" name="Picture 7" descr="St. Louis BattleHawks (2020 - 2020)">
          <a:extLst>
            <a:ext uri="{FF2B5EF4-FFF2-40B4-BE49-F238E27FC236}">
              <a16:creationId xmlns:a16="http://schemas.microsoft.com/office/drawing/2014/main" id="{D54F1489-64FD-44C6-9323-5688BFEA5E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33" r="11333"/>
        <a:stretch/>
      </xdr:blipFill>
      <xdr:spPr bwMode="auto">
        <a:xfrm>
          <a:off x="12887325" y="198053"/>
          <a:ext cx="400050" cy="344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104775</xdr:colOff>
      <xdr:row>26</xdr:row>
      <xdr:rowOff>24960</xdr:rowOff>
    </xdr:from>
    <xdr:ext cx="304800" cy="350345"/>
    <xdr:pic>
      <xdr:nvPicPr>
        <xdr:cNvPr id="9" name="Picture 8" descr="Houston Roughnecks (2020 - 2020)">
          <a:extLst>
            <a:ext uri="{FF2B5EF4-FFF2-40B4-BE49-F238E27FC236}">
              <a16:creationId xmlns:a16="http://schemas.microsoft.com/office/drawing/2014/main" id="{9F53C293-1AD0-42BA-A071-E5306E74A3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33" r="22666"/>
        <a:stretch/>
      </xdr:blipFill>
      <xdr:spPr bwMode="auto">
        <a:xfrm>
          <a:off x="1933575" y="4235010"/>
          <a:ext cx="304800" cy="350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76200</xdr:colOff>
      <xdr:row>26</xdr:row>
      <xdr:rowOff>28575</xdr:rowOff>
    </xdr:from>
    <xdr:ext cx="409575" cy="325060"/>
    <xdr:pic>
      <xdr:nvPicPr>
        <xdr:cNvPr id="10" name="Picture 9" descr="Dallas Renegades (2020 - 2020)">
          <a:extLst>
            <a:ext uri="{FF2B5EF4-FFF2-40B4-BE49-F238E27FC236}">
              <a16:creationId xmlns:a16="http://schemas.microsoft.com/office/drawing/2014/main" id="{C489BF8D-6F6A-48F6-BF76-B96F9F035C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r="9333"/>
        <a:stretch/>
      </xdr:blipFill>
      <xdr:spPr bwMode="auto">
        <a:xfrm>
          <a:off x="7391400" y="4238625"/>
          <a:ext cx="409575" cy="32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66675</xdr:colOff>
      <xdr:row>26</xdr:row>
      <xdr:rowOff>28575</xdr:rowOff>
    </xdr:from>
    <xdr:ext cx="381000" cy="334211"/>
    <xdr:pic>
      <xdr:nvPicPr>
        <xdr:cNvPr id="11" name="Picture 10">
          <a:extLst>
            <a:ext uri="{FF2B5EF4-FFF2-40B4-BE49-F238E27FC236}">
              <a16:creationId xmlns:a16="http://schemas.microsoft.com/office/drawing/2014/main" id="{17276E46-E6B4-44D2-8640-1C28AFC99E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66" r="11333"/>
        <a:stretch/>
      </xdr:blipFill>
      <xdr:spPr bwMode="auto">
        <a:xfrm>
          <a:off x="12868275" y="4238625"/>
          <a:ext cx="381000" cy="334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91822</xdr:colOff>
      <xdr:row>26</xdr:row>
      <xdr:rowOff>24634</xdr:rowOff>
    </xdr:from>
    <xdr:ext cx="402336" cy="346841"/>
    <xdr:pic>
      <xdr:nvPicPr>
        <xdr:cNvPr id="12" name="Picture 11">
          <a:extLst>
            <a:ext uri="{FF2B5EF4-FFF2-40B4-BE49-F238E27FC236}">
              <a16:creationId xmlns:a16="http://schemas.microsoft.com/office/drawing/2014/main" id="{BE47F0A2-316A-4EF6-9582-3E6DCF761F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7" r="12000"/>
        <a:stretch/>
      </xdr:blipFill>
      <xdr:spPr bwMode="auto">
        <a:xfrm>
          <a:off x="18379822" y="4234684"/>
          <a:ext cx="402336" cy="346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1876-A117-4E46-8DAE-A154E31B646A}">
  <dimension ref="A1:AF89"/>
  <sheetViews>
    <sheetView zoomScaleNormal="100" workbookViewId="0">
      <selection activeCell="H1" sqref="H1"/>
    </sheetView>
  </sheetViews>
  <sheetFormatPr defaultRowHeight="15" x14ac:dyDescent="0.25"/>
  <cols>
    <col min="1" max="1" width="18.28515625" customWidth="1"/>
    <col min="2" max="7" width="6.85546875" customWidth="1"/>
    <col min="8" max="8" width="9.140625" style="3"/>
    <col min="9" max="11" width="6.85546875" style="3" customWidth="1"/>
    <col min="12" max="16" width="6.85546875" customWidth="1"/>
    <col min="17" max="17" width="11" customWidth="1"/>
  </cols>
  <sheetData>
    <row r="1" spans="1:32" x14ac:dyDescent="0.25">
      <c r="A1" s="1" t="s">
        <v>0</v>
      </c>
      <c r="B1" s="1"/>
      <c r="C1" s="1"/>
      <c r="D1" s="2"/>
      <c r="E1" s="2"/>
      <c r="F1" s="2"/>
      <c r="G1" s="2"/>
      <c r="T1" s="4" t="s">
        <v>1</v>
      </c>
    </row>
    <row r="2" spans="1:32" x14ac:dyDescent="0.25">
      <c r="T2" s="5" t="s">
        <v>2</v>
      </c>
      <c r="U2" s="6"/>
      <c r="V2" s="6"/>
      <c r="W2" s="6"/>
      <c r="X2" s="6"/>
      <c r="Y2" s="6"/>
      <c r="Z2" s="7"/>
      <c r="AA2" s="8" t="s">
        <v>3</v>
      </c>
      <c r="AB2" s="8"/>
      <c r="AC2" s="8"/>
      <c r="AD2" s="8"/>
      <c r="AE2" s="8"/>
      <c r="AF2" s="9"/>
    </row>
    <row r="3" spans="1:32" x14ac:dyDescent="0.25">
      <c r="T3" s="10" t="s">
        <v>4</v>
      </c>
      <c r="U3" s="11" t="s">
        <v>5</v>
      </c>
      <c r="V3" s="11" t="s">
        <v>6</v>
      </c>
      <c r="W3" s="11" t="s">
        <v>7</v>
      </c>
      <c r="X3" s="11" t="s">
        <v>8</v>
      </c>
      <c r="Y3" s="11" t="s">
        <v>9</v>
      </c>
      <c r="Z3" s="12" t="s">
        <v>10</v>
      </c>
      <c r="AA3" s="13" t="s">
        <v>11</v>
      </c>
      <c r="AB3" s="13" t="s">
        <v>12</v>
      </c>
      <c r="AC3" s="13" t="s">
        <v>13</v>
      </c>
      <c r="AD3" s="13" t="s">
        <v>14</v>
      </c>
      <c r="AE3" s="13" t="s">
        <v>15</v>
      </c>
      <c r="AF3" s="14" t="s">
        <v>16</v>
      </c>
    </row>
    <row r="4" spans="1:32" x14ac:dyDescent="0.25">
      <c r="A4" s="15" t="s">
        <v>17</v>
      </c>
      <c r="B4" s="15"/>
      <c r="C4" s="15"/>
      <c r="D4" s="15"/>
      <c r="E4" s="15"/>
      <c r="F4" s="15"/>
      <c r="G4" s="15"/>
      <c r="H4" s="16"/>
      <c r="I4" s="16"/>
      <c r="J4" s="16"/>
      <c r="K4" s="16"/>
      <c r="O4" s="17" t="s">
        <v>18</v>
      </c>
      <c r="P4" s="18"/>
      <c r="Q4" s="18"/>
      <c r="T4" s="4"/>
      <c r="AB4" s="19"/>
    </row>
    <row r="5" spans="1:32" x14ac:dyDescent="0.25">
      <c r="L5" s="20" t="s">
        <v>19</v>
      </c>
      <c r="M5" s="21"/>
      <c r="N5" s="22"/>
      <c r="O5" s="23" t="s">
        <v>20</v>
      </c>
      <c r="P5" s="18"/>
      <c r="Q5" s="18"/>
      <c r="T5" s="4"/>
      <c r="AA5" s="19"/>
      <c r="AB5" s="19"/>
      <c r="AC5" s="19"/>
    </row>
    <row r="6" spans="1:32" x14ac:dyDescent="0.25">
      <c r="A6" s="4">
        <v>2023</v>
      </c>
      <c r="B6" s="24"/>
      <c r="C6" s="24"/>
      <c r="D6" s="24"/>
      <c r="E6" s="24"/>
      <c r="F6" s="24"/>
      <c r="G6" s="25"/>
      <c r="H6" s="26" t="s">
        <v>21</v>
      </c>
      <c r="I6" s="27"/>
      <c r="J6" s="28"/>
      <c r="K6" s="28"/>
      <c r="L6" s="29" t="s">
        <v>22</v>
      </c>
      <c r="M6" s="30"/>
      <c r="N6" s="31"/>
      <c r="O6" s="24"/>
      <c r="P6" s="24"/>
      <c r="Q6" s="24"/>
      <c r="AA6" s="19"/>
      <c r="AB6" s="19"/>
      <c r="AC6" s="19"/>
    </row>
    <row r="7" spans="1:32" x14ac:dyDescent="0.25">
      <c r="A7" s="32" t="s">
        <v>23</v>
      </c>
      <c r="B7" s="32" t="s">
        <v>24</v>
      </c>
      <c r="C7" s="32" t="s">
        <v>25</v>
      </c>
      <c r="D7" s="32" t="s">
        <v>26</v>
      </c>
      <c r="E7" s="33" t="s">
        <v>27</v>
      </c>
      <c r="F7" s="33" t="s">
        <v>28</v>
      </c>
      <c r="G7" s="34" t="s">
        <v>29</v>
      </c>
      <c r="H7" s="35" t="s">
        <v>30</v>
      </c>
      <c r="I7" s="36" t="s">
        <v>31</v>
      </c>
      <c r="J7" s="37" t="s">
        <v>32</v>
      </c>
      <c r="K7" s="37" t="s">
        <v>33</v>
      </c>
      <c r="L7" s="38" t="s">
        <v>34</v>
      </c>
      <c r="M7" s="39" t="s">
        <v>35</v>
      </c>
      <c r="N7" s="40" t="s">
        <v>36</v>
      </c>
      <c r="O7" s="41" t="s">
        <v>37</v>
      </c>
      <c r="P7" s="42" t="s">
        <v>38</v>
      </c>
      <c r="Q7" s="43" t="s">
        <v>39</v>
      </c>
      <c r="R7" s="44"/>
      <c r="AA7" s="19"/>
    </row>
    <row r="8" spans="1:32" x14ac:dyDescent="0.25">
      <c r="A8" s="45" t="s">
        <v>40</v>
      </c>
      <c r="B8" s="45">
        <v>9</v>
      </c>
      <c r="C8" s="45">
        <v>1</v>
      </c>
      <c r="D8" s="45">
        <v>0</v>
      </c>
      <c r="E8" s="46">
        <f>16*G8</f>
        <v>14.4</v>
      </c>
      <c r="F8" s="46">
        <f>16-E8</f>
        <v>1.5999999999999996</v>
      </c>
      <c r="G8" s="45">
        <v>0.9</v>
      </c>
      <c r="H8" s="45">
        <v>298</v>
      </c>
      <c r="I8" s="45">
        <v>240</v>
      </c>
      <c r="J8" s="47">
        <f>(H8/10)*16</f>
        <v>476.8</v>
      </c>
      <c r="K8" s="47">
        <f>(I8/10)*16</f>
        <v>384</v>
      </c>
      <c r="L8" s="48">
        <f>POWER(J8,2.37)/(POWER(J8,2.37)+POWER(K8,2.37))*16</f>
        <v>10.008141627655183</v>
      </c>
      <c r="M8" s="49">
        <f>E8-L8</f>
        <v>4.3918583723448172</v>
      </c>
      <c r="N8" s="50">
        <f>M8*16</f>
        <v>70.269733957517076</v>
      </c>
      <c r="O8" s="50">
        <f>(J8+N8)</f>
        <v>547.06973395751709</v>
      </c>
      <c r="P8" s="50">
        <f>(K8-N8)</f>
        <v>313.73026604248292</v>
      </c>
      <c r="Q8" s="44" t="s">
        <v>41</v>
      </c>
      <c r="R8" s="44"/>
    </row>
    <row r="9" spans="1:32" x14ac:dyDescent="0.25">
      <c r="A9" s="45" t="s">
        <v>42</v>
      </c>
      <c r="B9" s="45">
        <v>7</v>
      </c>
      <c r="C9" s="45">
        <v>3</v>
      </c>
      <c r="D9" s="45">
        <v>0</v>
      </c>
      <c r="E9" s="46">
        <f>16*G9</f>
        <v>11.2</v>
      </c>
      <c r="F9" s="46">
        <f>16-E9</f>
        <v>4.8000000000000007</v>
      </c>
      <c r="G9" s="51">
        <v>0.7</v>
      </c>
      <c r="H9" s="45">
        <v>243</v>
      </c>
      <c r="I9" s="45">
        <v>177</v>
      </c>
      <c r="J9" s="47">
        <f>(H9/10)*16</f>
        <v>388.8</v>
      </c>
      <c r="K9" s="47">
        <f>(I9/10)*16</f>
        <v>283.2</v>
      </c>
      <c r="L9" s="48">
        <f>POWER(J9,2.37)/(POWER(J9,2.37)+POWER(K9,2.37))*16</f>
        <v>10.870626312922738</v>
      </c>
      <c r="M9" s="49">
        <f>E9-L9</f>
        <v>0.32937368707726122</v>
      </c>
      <c r="N9" s="50">
        <f>M9*16</f>
        <v>5.2699789932361796</v>
      </c>
      <c r="O9" s="50">
        <f>(J9+N9)</f>
        <v>394.06997899323619</v>
      </c>
      <c r="P9" s="50">
        <f>(K9-N9)</f>
        <v>277.93002100676381</v>
      </c>
      <c r="Q9" s="24"/>
    </row>
    <row r="10" spans="1:32" x14ac:dyDescent="0.25">
      <c r="A10" s="45" t="s">
        <v>43</v>
      </c>
      <c r="B10" s="45">
        <v>7</v>
      </c>
      <c r="C10" s="45">
        <v>3</v>
      </c>
      <c r="D10" s="45">
        <v>0</v>
      </c>
      <c r="E10" s="46">
        <f>16*G10</f>
        <v>11.2</v>
      </c>
      <c r="F10" s="46">
        <f>16-E10</f>
        <v>4.8000000000000007</v>
      </c>
      <c r="G10" s="45">
        <v>0.7</v>
      </c>
      <c r="H10" s="45">
        <v>249</v>
      </c>
      <c r="I10" s="45">
        <v>202</v>
      </c>
      <c r="J10" s="47">
        <f>(H10/10)*16</f>
        <v>398.4</v>
      </c>
      <c r="K10" s="47">
        <f>(I10/10)*16</f>
        <v>323.2</v>
      </c>
      <c r="L10" s="48">
        <f>POWER(J10,2.37)/(POWER(J10,2.37)+POWER(K10,2.37))*16</f>
        <v>9.9434319702391427</v>
      </c>
      <c r="M10" s="49">
        <f>E10-L10</f>
        <v>1.2565680297608566</v>
      </c>
      <c r="N10" s="50">
        <f>M10*16</f>
        <v>20.105088476173705</v>
      </c>
      <c r="O10" s="50">
        <f>(J10+N10)</f>
        <v>418.50508847617368</v>
      </c>
      <c r="P10" s="50">
        <f>(K10-N10)</f>
        <v>303.09491152382628</v>
      </c>
      <c r="Q10" s="24"/>
    </row>
    <row r="11" spans="1:32" x14ac:dyDescent="0.25">
      <c r="A11" s="45" t="s">
        <v>44</v>
      </c>
      <c r="B11" s="45">
        <v>2</v>
      </c>
      <c r="C11" s="45">
        <v>8</v>
      </c>
      <c r="D11" s="45">
        <v>0</v>
      </c>
      <c r="E11" s="46">
        <f>16*G11</f>
        <v>3.2</v>
      </c>
      <c r="F11" s="46">
        <f>16-E11</f>
        <v>12.8</v>
      </c>
      <c r="G11" s="45">
        <v>0.2</v>
      </c>
      <c r="H11" s="45">
        <v>184</v>
      </c>
      <c r="I11" s="45">
        <v>252</v>
      </c>
      <c r="J11" s="47">
        <f>(H11/10)*16</f>
        <v>294.39999999999998</v>
      </c>
      <c r="K11" s="47">
        <f>(I11/10)*16</f>
        <v>403.2</v>
      </c>
      <c r="L11" s="48">
        <f>POWER(J11,2.37)/(POWER(J11,2.37)+POWER(K11,2.37))*16</f>
        <v>5.1493685118422796</v>
      </c>
      <c r="M11" s="49">
        <f>E11-L11</f>
        <v>-1.9493685118422794</v>
      </c>
      <c r="N11" s="50">
        <f>M11*16</f>
        <v>-31.189896189476471</v>
      </c>
      <c r="O11" s="50">
        <f>(J11+N11)</f>
        <v>263.21010381052349</v>
      </c>
      <c r="P11" s="50">
        <f>(K11-N11)</f>
        <v>434.38989618947647</v>
      </c>
      <c r="Q11" s="24"/>
    </row>
    <row r="12" spans="1:32" x14ac:dyDescent="0.25">
      <c r="A12" s="45" t="s">
        <v>45</v>
      </c>
      <c r="B12" s="45">
        <v>7</v>
      </c>
      <c r="C12" s="45">
        <v>3</v>
      </c>
      <c r="D12" s="45">
        <v>0</v>
      </c>
      <c r="E12" s="46">
        <f>16*G12</f>
        <v>11.2</v>
      </c>
      <c r="F12" s="46">
        <f>16-E12</f>
        <v>4.8000000000000007</v>
      </c>
      <c r="G12" s="45">
        <v>0.7</v>
      </c>
      <c r="H12" s="45">
        <v>247</v>
      </c>
      <c r="I12" s="45">
        <v>182</v>
      </c>
      <c r="J12" s="47">
        <f>(H12/10)*16</f>
        <v>395.2</v>
      </c>
      <c r="K12" s="47">
        <f>(I12/10)*16</f>
        <v>291.2</v>
      </c>
      <c r="L12" s="48">
        <f>POWER(J12,2.37)/(POWER(J12,2.37)+POWER(K12,2.37))*16</f>
        <v>10.774931987654636</v>
      </c>
      <c r="M12" s="49">
        <f>E12-L12</f>
        <v>0.4250680123453634</v>
      </c>
      <c r="N12" s="50">
        <f>M12*16</f>
        <v>6.8010881975258144</v>
      </c>
      <c r="O12" s="50">
        <f>(J12+N12)</f>
        <v>402.0010881975258</v>
      </c>
      <c r="P12" s="50">
        <f>(K12-N12)</f>
        <v>284.39891180247417</v>
      </c>
      <c r="Q12" s="24"/>
      <c r="T12" s="4"/>
      <c r="AA12" s="19"/>
      <c r="AB12" s="19"/>
    </row>
    <row r="13" spans="1:32" x14ac:dyDescent="0.25">
      <c r="A13" s="45" t="s">
        <v>46</v>
      </c>
      <c r="B13" s="45">
        <v>4</v>
      </c>
      <c r="C13" s="45">
        <v>6</v>
      </c>
      <c r="D13" s="45">
        <v>0</v>
      </c>
      <c r="E13" s="46">
        <f>16*G13</f>
        <v>6.4</v>
      </c>
      <c r="F13" s="46">
        <f>16-E13</f>
        <v>9.6</v>
      </c>
      <c r="G13" s="45">
        <v>0.4</v>
      </c>
      <c r="H13" s="45">
        <v>146</v>
      </c>
      <c r="I13" s="45">
        <v>194</v>
      </c>
      <c r="J13" s="47">
        <f>(H13/10)*16</f>
        <v>233.6</v>
      </c>
      <c r="K13" s="47">
        <f>(I13/10)*16</f>
        <v>310.39999999999998</v>
      </c>
      <c r="L13" s="48">
        <f>POWER(J13,2.37)/(POWER(J13,2.37)+POWER(K13,2.37))*16</f>
        <v>5.4027868817189217</v>
      </c>
      <c r="M13" s="49">
        <f>E13-L13</f>
        <v>0.99721311828107861</v>
      </c>
      <c r="N13" s="50">
        <f>M13*16</f>
        <v>15.955409892497258</v>
      </c>
      <c r="O13" s="50">
        <f>(J13+N13)</f>
        <v>249.55540989249727</v>
      </c>
      <c r="P13" s="50">
        <f>(K13-N13)</f>
        <v>294.44459010750273</v>
      </c>
      <c r="Q13" s="24"/>
      <c r="T13" s="4"/>
      <c r="AA13" s="19"/>
      <c r="AB13" s="19"/>
      <c r="AC13" s="19"/>
    </row>
    <row r="14" spans="1:32" x14ac:dyDescent="0.25">
      <c r="A14" s="45" t="s">
        <v>47</v>
      </c>
      <c r="B14" s="45">
        <v>3</v>
      </c>
      <c r="C14" s="45">
        <v>7</v>
      </c>
      <c r="D14" s="45">
        <v>0</v>
      </c>
      <c r="E14" s="46">
        <f>16*G14</f>
        <v>4.8</v>
      </c>
      <c r="F14" s="46">
        <f>16-E14</f>
        <v>11.2</v>
      </c>
      <c r="G14" s="45">
        <v>0.3</v>
      </c>
      <c r="H14" s="45">
        <v>169</v>
      </c>
      <c r="I14" s="45">
        <v>183</v>
      </c>
      <c r="J14" s="47">
        <f>(H14/10)*16</f>
        <v>270.39999999999998</v>
      </c>
      <c r="K14" s="47">
        <f>(I14/10)*16</f>
        <v>292.8</v>
      </c>
      <c r="L14" s="48">
        <f>POWER(J14,2.37)/(POWER(J14,2.37)+POWER(K14,2.37))*16</f>
        <v>7.2477401139226112</v>
      </c>
      <c r="M14" s="49">
        <f>E14-L14</f>
        <v>-2.4477401139226114</v>
      </c>
      <c r="N14" s="50">
        <f>M14*16</f>
        <v>-39.163841822761782</v>
      </c>
      <c r="O14" s="50">
        <f>(J14+N14)</f>
        <v>231.2361581772382</v>
      </c>
      <c r="P14" s="50">
        <f>(K14-N14)</f>
        <v>331.96384182276176</v>
      </c>
      <c r="Q14" s="24"/>
      <c r="AA14" s="19"/>
      <c r="AB14" s="19"/>
      <c r="AC14" s="19"/>
    </row>
    <row r="15" spans="1:32" x14ac:dyDescent="0.25">
      <c r="A15" s="45" t="s">
        <v>48</v>
      </c>
      <c r="B15" s="45">
        <v>1</v>
      </c>
      <c r="C15" s="45">
        <v>9</v>
      </c>
      <c r="D15" s="45">
        <v>0</v>
      </c>
      <c r="E15" s="46">
        <f>16*G15</f>
        <v>1.6</v>
      </c>
      <c r="F15" s="46">
        <f>16-E15</f>
        <v>14.4</v>
      </c>
      <c r="G15" s="45">
        <v>0.1</v>
      </c>
      <c r="H15" s="45">
        <v>204</v>
      </c>
      <c r="I15" s="45">
        <v>310</v>
      </c>
      <c r="J15" s="47">
        <f>(H15/10)*16</f>
        <v>326.39999999999998</v>
      </c>
      <c r="K15" s="47">
        <f>(I15/10)*16</f>
        <v>496</v>
      </c>
      <c r="L15" s="48">
        <f>POWER(J15,2.37)/(POWER(J15,2.37)+POWER(K15,2.37))*16</f>
        <v>4.329121903401755</v>
      </c>
      <c r="M15" s="49">
        <f>E15-L15</f>
        <v>-2.7291219034017549</v>
      </c>
      <c r="N15" s="50">
        <f>M15*16</f>
        <v>-43.665950454428078</v>
      </c>
      <c r="O15" s="50">
        <f>(J15+N15)</f>
        <v>282.73404954557191</v>
      </c>
      <c r="P15" s="50">
        <f>(K15-N15)</f>
        <v>539.66595045442807</v>
      </c>
      <c r="Q15" s="24"/>
      <c r="AA15" s="19"/>
    </row>
    <row r="16" spans="1:32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52"/>
      <c r="K16" s="53"/>
      <c r="L16" s="48" t="e">
        <f>POWER(H16,2.37)/(POWER(H16,2.37)+POWER(I16,2.37))*18</f>
        <v>#DIV/0!</v>
      </c>
      <c r="M16" s="49" t="e">
        <f>B16-L16</f>
        <v>#DIV/0!</v>
      </c>
      <c r="N16" s="50" t="e">
        <f>M16*18</f>
        <v>#DIV/0!</v>
      </c>
      <c r="O16" s="50" t="e">
        <f>(H16+N16)</f>
        <v>#DIV/0!</v>
      </c>
      <c r="P16" s="50" t="e">
        <f>(I16-N16)</f>
        <v>#DIV/0!</v>
      </c>
      <c r="Q16" s="24"/>
    </row>
    <row r="17" spans="1:17" x14ac:dyDescent="0.25">
      <c r="A17" s="51" t="s">
        <v>49</v>
      </c>
      <c r="B17" s="45"/>
      <c r="C17" s="45"/>
      <c r="D17" s="45"/>
      <c r="E17" s="45"/>
      <c r="F17" s="45"/>
      <c r="G17" s="45"/>
      <c r="H17" s="45"/>
      <c r="I17" s="45"/>
      <c r="J17" s="53"/>
      <c r="K17" s="53"/>
      <c r="L17" s="48" t="e">
        <f>POWER(H17,2.37)/(POWER(H17,2.37)+POWER(I17,2.37))*18</f>
        <v>#DIV/0!</v>
      </c>
      <c r="M17" s="49" t="e">
        <f>B17-L17</f>
        <v>#DIV/0!</v>
      </c>
      <c r="N17" s="50" t="e">
        <f>M17*18</f>
        <v>#DIV/0!</v>
      </c>
      <c r="O17" s="50" t="e">
        <f>(H17+N17)</f>
        <v>#DIV/0!</v>
      </c>
      <c r="P17" s="50" t="e">
        <f>(I17-N17)</f>
        <v>#DIV/0!</v>
      </c>
      <c r="Q17" s="24"/>
    </row>
    <row r="18" spans="1:17" x14ac:dyDescent="0.25">
      <c r="A18" s="45" t="s">
        <v>40</v>
      </c>
      <c r="B18" s="45">
        <v>3</v>
      </c>
      <c r="C18" s="45">
        <v>2</v>
      </c>
      <c r="D18" s="45">
        <v>0</v>
      </c>
      <c r="E18" s="46">
        <f>16*G18</f>
        <v>9.6</v>
      </c>
      <c r="F18" s="46">
        <f>16-E18</f>
        <v>6.4</v>
      </c>
      <c r="G18" s="45">
        <v>0.6</v>
      </c>
      <c r="H18" s="45">
        <v>82</v>
      </c>
      <c r="I18" s="45">
        <v>89</v>
      </c>
      <c r="J18" s="47">
        <f>(H18/5)*16</f>
        <v>262.39999999999998</v>
      </c>
      <c r="K18" s="47">
        <f>(I18/5)*16</f>
        <v>284.8</v>
      </c>
      <c r="L18" s="48">
        <f>POWER(J18,2.37)/(POWER(J18,2.37)+POWER(K18,2.37))*16</f>
        <v>7.2258557226138072</v>
      </c>
      <c r="M18" s="49">
        <f>E18-L18</f>
        <v>2.3741442773861925</v>
      </c>
      <c r="N18" s="50">
        <f>M18*16</f>
        <v>37.98630843817908</v>
      </c>
      <c r="O18" s="50">
        <f>(J18+N18)</f>
        <v>300.38630843817907</v>
      </c>
      <c r="P18" s="50">
        <f>(K18-N18)</f>
        <v>246.81369156182092</v>
      </c>
      <c r="Q18" s="24"/>
    </row>
    <row r="19" spans="1:17" x14ac:dyDescent="0.25">
      <c r="A19" s="45" t="s">
        <v>50</v>
      </c>
      <c r="B19" s="45">
        <v>3</v>
      </c>
      <c r="C19" s="45">
        <v>2</v>
      </c>
      <c r="D19" s="45">
        <v>0</v>
      </c>
      <c r="E19" s="46">
        <f>16*G19</f>
        <v>9.6</v>
      </c>
      <c r="F19" s="46">
        <f>16-E19</f>
        <v>6.4</v>
      </c>
      <c r="G19" s="45">
        <v>0.6</v>
      </c>
      <c r="H19" s="45">
        <v>97</v>
      </c>
      <c r="I19" s="45">
        <v>77</v>
      </c>
      <c r="J19" s="47">
        <f>(H19/5)*16</f>
        <v>310.39999999999998</v>
      </c>
      <c r="K19" s="47">
        <f>(I19/5)*16</f>
        <v>246.4</v>
      </c>
      <c r="L19" s="48">
        <f>POWER(J19,2.37)/(POWER(J19,2.37)+POWER(K19,2.37))*16</f>
        <v>10.135943128687991</v>
      </c>
      <c r="M19" s="49">
        <f>E19-L19</f>
        <v>-0.53594312868799143</v>
      </c>
      <c r="N19" s="50">
        <f>M19*16</f>
        <v>-8.5750900590078629</v>
      </c>
      <c r="O19" s="50">
        <f>(J19+N19)</f>
        <v>301.82490994099214</v>
      </c>
      <c r="P19" s="50">
        <f>(K19-N19)</f>
        <v>254.97509005900787</v>
      </c>
      <c r="Q19" s="24"/>
    </row>
    <row r="20" spans="1:17" x14ac:dyDescent="0.25">
      <c r="A20" s="45" t="s">
        <v>51</v>
      </c>
      <c r="B20" s="45">
        <v>3</v>
      </c>
      <c r="C20" s="45">
        <v>2</v>
      </c>
      <c r="D20" s="45">
        <v>0</v>
      </c>
      <c r="E20" s="46">
        <f>16*G20</f>
        <v>9.6</v>
      </c>
      <c r="F20" s="46">
        <f>16-E20</f>
        <v>6.4</v>
      </c>
      <c r="G20" s="45">
        <v>0.6</v>
      </c>
      <c r="H20" s="45">
        <v>79</v>
      </c>
      <c r="I20" s="45">
        <v>85</v>
      </c>
      <c r="J20" s="47">
        <f>(H20/5)*16</f>
        <v>252.8</v>
      </c>
      <c r="K20" s="47">
        <f>(I20/5)*16</f>
        <v>272</v>
      </c>
      <c r="L20" s="48">
        <f>POWER(J20,2.37)/(POWER(J20,2.37)+POWER(K20,2.37))*16</f>
        <v>7.3077671811094325</v>
      </c>
      <c r="M20" s="49">
        <f>E20-L20</f>
        <v>2.2922328188905672</v>
      </c>
      <c r="N20" s="50">
        <f>M20*16</f>
        <v>36.675725102249075</v>
      </c>
      <c r="O20" s="50">
        <f>(J20+N20)</f>
        <v>289.4757251022491</v>
      </c>
      <c r="P20" s="50">
        <f>(K20-N20)</f>
        <v>235.32427489775091</v>
      </c>
      <c r="Q20" s="24"/>
    </row>
    <row r="21" spans="1:17" x14ac:dyDescent="0.25">
      <c r="A21" s="45" t="s">
        <v>52</v>
      </c>
      <c r="B21" s="45">
        <v>1</v>
      </c>
      <c r="C21" s="45">
        <v>4</v>
      </c>
      <c r="D21" s="45">
        <v>0</v>
      </c>
      <c r="E21" s="46">
        <f>16*G21</f>
        <v>3.2</v>
      </c>
      <c r="F21" s="46">
        <f>16-E21</f>
        <v>12.8</v>
      </c>
      <c r="G21" s="45">
        <v>0.2</v>
      </c>
      <c r="H21" s="45">
        <v>98</v>
      </c>
      <c r="I21" s="45">
        <v>115</v>
      </c>
      <c r="J21" s="47">
        <f>(H21/5)*16</f>
        <v>313.60000000000002</v>
      </c>
      <c r="K21" s="47">
        <f>(I21/5)*16</f>
        <v>368</v>
      </c>
      <c r="L21" s="48">
        <f>POWER(J21,2.37)/(POWER(J21,2.37)+POWER(K21,2.37))*16</f>
        <v>6.5014411485188814</v>
      </c>
      <c r="M21" s="49">
        <f>E21-L21</f>
        <v>-3.3014411485188813</v>
      </c>
      <c r="N21" s="50">
        <f>M21*16</f>
        <v>-52.8230583763021</v>
      </c>
      <c r="O21" s="50">
        <f>(J21+N21)</f>
        <v>260.77694162369789</v>
      </c>
      <c r="P21" s="50">
        <f>(K21-N21)</f>
        <v>420.82305837630213</v>
      </c>
      <c r="Q21" s="24"/>
    </row>
    <row r="22" spans="1:17" x14ac:dyDescent="0.25">
      <c r="A22" s="45" t="s">
        <v>45</v>
      </c>
      <c r="B22" s="45">
        <v>5</v>
      </c>
      <c r="C22" s="45">
        <v>0</v>
      </c>
      <c r="D22" s="45">
        <v>0</v>
      </c>
      <c r="E22" s="46">
        <f>16*G22</f>
        <v>16</v>
      </c>
      <c r="F22" s="46">
        <f>16-E22</f>
        <v>0</v>
      </c>
      <c r="G22" s="45">
        <v>1</v>
      </c>
      <c r="H22" s="45">
        <v>158</v>
      </c>
      <c r="I22" s="45">
        <v>111</v>
      </c>
      <c r="J22" s="47">
        <f>(H22/5)*16</f>
        <v>505.6</v>
      </c>
      <c r="K22" s="47">
        <f>(I22/5)*16</f>
        <v>355.2</v>
      </c>
      <c r="L22" s="48">
        <f>POWER(J22,2.37)/(POWER(J22,2.37)+POWER(K22,2.37))*16</f>
        <v>11.164530656713179</v>
      </c>
      <c r="M22" s="49">
        <f>E22-L22</f>
        <v>4.835469343286821</v>
      </c>
      <c r="N22" s="50">
        <f>M22*16</f>
        <v>77.367509492589136</v>
      </c>
      <c r="O22" s="50">
        <f>(J22+N22)</f>
        <v>582.96750949258922</v>
      </c>
      <c r="P22" s="50">
        <f>(K22-N22)</f>
        <v>277.83249050741085</v>
      </c>
      <c r="Q22" s="24"/>
    </row>
    <row r="23" spans="1:17" x14ac:dyDescent="0.25">
      <c r="A23" s="45" t="s">
        <v>53</v>
      </c>
      <c r="B23" s="45">
        <v>2</v>
      </c>
      <c r="C23" s="45">
        <v>3</v>
      </c>
      <c r="D23" s="45">
        <v>0</v>
      </c>
      <c r="E23" s="46">
        <f>16*G23</f>
        <v>6.4</v>
      </c>
      <c r="F23" s="46">
        <f>16-E23</f>
        <v>9.6</v>
      </c>
      <c r="G23" s="45">
        <v>0.4</v>
      </c>
      <c r="H23" s="45">
        <v>90</v>
      </c>
      <c r="I23" s="45">
        <v>102</v>
      </c>
      <c r="J23" s="47">
        <f>(H23/5)*16</f>
        <v>288</v>
      </c>
      <c r="K23" s="47">
        <f>(I23/5)*16</f>
        <v>326.39999999999998</v>
      </c>
      <c r="L23" s="48">
        <f>POWER(J23,2.37)/(POWER(J23,2.37)+POWER(K23,2.37))*16</f>
        <v>6.8220781996700488</v>
      </c>
      <c r="M23" s="49">
        <f>E23-L23</f>
        <v>-0.42207819967004845</v>
      </c>
      <c r="N23" s="50">
        <f>M23*16</f>
        <v>-6.7532511947207752</v>
      </c>
      <c r="O23" s="50">
        <f>(J23+N23)</f>
        <v>281.24674880527925</v>
      </c>
      <c r="P23" s="50">
        <f>(K23-N23)</f>
        <v>333.15325119472072</v>
      </c>
      <c r="Q23" s="24"/>
    </row>
    <row r="24" spans="1:17" x14ac:dyDescent="0.25">
      <c r="A24" s="45" t="s">
        <v>54</v>
      </c>
      <c r="B24" s="45">
        <v>2</v>
      </c>
      <c r="C24" s="45">
        <v>3</v>
      </c>
      <c r="D24" s="45">
        <v>0</v>
      </c>
      <c r="E24" s="46">
        <f>16*G24</f>
        <v>6.4</v>
      </c>
      <c r="F24" s="46">
        <f>16-E24</f>
        <v>9.6</v>
      </c>
      <c r="G24" s="45">
        <v>0.4</v>
      </c>
      <c r="H24" s="45">
        <v>129</v>
      </c>
      <c r="I24" s="45">
        <v>122</v>
      </c>
      <c r="J24" s="47">
        <f>(H24/5)*16</f>
        <v>412.8</v>
      </c>
      <c r="K24" s="47">
        <f>(I24/5)*16</f>
        <v>390.4</v>
      </c>
      <c r="L24" s="48">
        <f>POWER(J24,2.37)/(POWER(J24,2.37)+POWER(K24,2.37))*16</f>
        <v>8.5281328419515123</v>
      </c>
      <c r="M24" s="49">
        <f>E24-L24</f>
        <v>-2.128132841951512</v>
      </c>
      <c r="N24" s="50">
        <f>M24*16</f>
        <v>-34.050125471224192</v>
      </c>
      <c r="O24" s="50">
        <f>(J24+N24)</f>
        <v>378.74987452877582</v>
      </c>
      <c r="P24" s="50">
        <f>(K24-N24)</f>
        <v>424.45012547122417</v>
      </c>
      <c r="Q24" s="24"/>
    </row>
    <row r="25" spans="1:17" x14ac:dyDescent="0.25">
      <c r="A25" s="51" t="s">
        <v>55</v>
      </c>
      <c r="B25" s="45">
        <v>1</v>
      </c>
      <c r="C25" s="45">
        <v>4</v>
      </c>
      <c r="D25" s="45">
        <v>0</v>
      </c>
      <c r="E25" s="46">
        <f>16*G25</f>
        <v>3.2</v>
      </c>
      <c r="F25" s="46">
        <f>16-E25</f>
        <v>12.8</v>
      </c>
      <c r="G25" s="45">
        <v>0.2</v>
      </c>
      <c r="H25" s="45">
        <v>87</v>
      </c>
      <c r="I25" s="45">
        <v>119</v>
      </c>
      <c r="J25" s="47">
        <f>(H25/5)*16</f>
        <v>278.39999999999998</v>
      </c>
      <c r="K25" s="47">
        <f>(I25/5)*16</f>
        <v>380.8</v>
      </c>
      <c r="L25" s="48">
        <f>POWER(J25,2.37)/(POWER(J25,2.37)+POWER(K25,2.37))*16</f>
        <v>5.1599509843005977</v>
      </c>
      <c r="M25" s="49">
        <f>E25-L25</f>
        <v>-1.9599509843005976</v>
      </c>
      <c r="N25" s="50">
        <f>M25*16</f>
        <v>-31.359215748809561</v>
      </c>
      <c r="O25" s="50">
        <f>(J25+N25)</f>
        <v>247.04078425119042</v>
      </c>
      <c r="P25" s="50">
        <f>(K25-N25)</f>
        <v>412.15921574880957</v>
      </c>
      <c r="Q25" s="24"/>
    </row>
    <row r="26" spans="1:17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53"/>
      <c r="K26" s="53"/>
      <c r="L26" s="48" t="e">
        <f>POWER(H26,2.37)/(POWER(H26,2.37)+POWER(I26,2.37))*18</f>
        <v>#DIV/0!</v>
      </c>
      <c r="M26" s="49" t="e">
        <f>B26-L26</f>
        <v>#DIV/0!</v>
      </c>
      <c r="N26" s="50" t="e">
        <f>M26*18</f>
        <v>#DIV/0!</v>
      </c>
      <c r="O26" s="50" t="e">
        <f>(H26+N26)</f>
        <v>#DIV/0!</v>
      </c>
      <c r="P26" s="50" t="e">
        <f>(I26-N26)</f>
        <v>#DIV/0!</v>
      </c>
      <c r="Q26" s="24"/>
    </row>
    <row r="27" spans="1:17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53"/>
      <c r="K27" s="53"/>
      <c r="L27" s="48" t="e">
        <f>POWER(H27,2.37)/(POWER(H27,2.37)+POWER(I27,2.37))*18</f>
        <v>#DIV/0!</v>
      </c>
      <c r="M27" s="49" t="e">
        <f>B27-L27</f>
        <v>#DIV/0!</v>
      </c>
      <c r="N27" s="50" t="e">
        <f>M27*18</f>
        <v>#DIV/0!</v>
      </c>
      <c r="O27" s="50" t="e">
        <f>(H27+N27)</f>
        <v>#DIV/0!</v>
      </c>
      <c r="P27" s="50" t="e">
        <f>(I27-N27)</f>
        <v>#DIV/0!</v>
      </c>
      <c r="Q27" s="30"/>
    </row>
    <row r="28" spans="1:17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53"/>
      <c r="K28" s="53"/>
      <c r="L28" s="48" t="e">
        <f>POWER(H28,2.37)/(POWER(H28,2.37)+POWER(I28,2.37))*18</f>
        <v>#DIV/0!</v>
      </c>
      <c r="M28" s="49" t="e">
        <f>B28-L28</f>
        <v>#DIV/0!</v>
      </c>
      <c r="N28" s="50" t="e">
        <f>M28*18</f>
        <v>#DIV/0!</v>
      </c>
      <c r="O28" s="50" t="e">
        <f>(H28+N28)</f>
        <v>#DIV/0!</v>
      </c>
      <c r="P28" s="50" t="e">
        <f>(I28-N28)</f>
        <v>#DIV/0!</v>
      </c>
      <c r="Q28" s="30"/>
    </row>
    <row r="29" spans="1:17" x14ac:dyDescent="0.25">
      <c r="A29" s="45"/>
      <c r="B29" s="45"/>
      <c r="C29" s="45"/>
      <c r="D29" s="45"/>
      <c r="E29" s="45"/>
      <c r="F29" s="45"/>
      <c r="G29" s="45"/>
      <c r="H29" s="45"/>
      <c r="I29" s="45"/>
      <c r="J29" s="53"/>
      <c r="K29" s="53"/>
      <c r="L29" s="48" t="e">
        <f>POWER(H29,2.37)/(POWER(H29,2.37)+POWER(I29,2.37))*18</f>
        <v>#DIV/0!</v>
      </c>
      <c r="M29" s="49" t="e">
        <f>B29-L29</f>
        <v>#DIV/0!</v>
      </c>
      <c r="N29" s="50" t="e">
        <f>M29*18</f>
        <v>#DIV/0!</v>
      </c>
      <c r="O29" s="50" t="e">
        <f>(H29+N29)</f>
        <v>#DIV/0!</v>
      </c>
      <c r="P29" s="50" t="e">
        <f>(I29-N29)</f>
        <v>#DIV/0!</v>
      </c>
      <c r="Q29" s="30"/>
    </row>
    <row r="30" spans="1:17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53"/>
      <c r="K30" s="53"/>
      <c r="L30" s="48" t="e">
        <f>POWER(H30,2.37)/(POWER(H30,2.37)+POWER(I30,2.37))*18</f>
        <v>#DIV/0!</v>
      </c>
      <c r="M30" s="49" t="e">
        <f>B30-L30</f>
        <v>#DIV/0!</v>
      </c>
      <c r="N30" s="50" t="e">
        <f>M30*18</f>
        <v>#DIV/0!</v>
      </c>
      <c r="O30" s="50" t="e">
        <f>(H30+N30)</f>
        <v>#DIV/0!</v>
      </c>
      <c r="P30" s="50" t="e">
        <f>(I30-N30)</f>
        <v>#DIV/0!</v>
      </c>
      <c r="Q30" s="30"/>
    </row>
    <row r="31" spans="1:17" x14ac:dyDescent="0.25">
      <c r="A31" s="45"/>
      <c r="B31" s="45"/>
      <c r="C31" s="45"/>
      <c r="D31" s="45"/>
      <c r="E31" s="45"/>
      <c r="F31" s="45"/>
      <c r="G31" s="45"/>
      <c r="H31" s="45"/>
      <c r="I31" s="45"/>
      <c r="J31" s="53"/>
      <c r="K31" s="53"/>
      <c r="L31" s="48" t="e">
        <f>POWER(H31,2.37)/(POWER(H31,2.37)+POWER(I31,2.37))*18</f>
        <v>#DIV/0!</v>
      </c>
      <c r="M31" s="49" t="e">
        <f>B31-L31</f>
        <v>#DIV/0!</v>
      </c>
      <c r="N31" s="50" t="e">
        <f>M31*18</f>
        <v>#DIV/0!</v>
      </c>
      <c r="O31" s="50" t="e">
        <f>(H31+N31)</f>
        <v>#DIV/0!</v>
      </c>
      <c r="P31" s="50" t="e">
        <f>(I31-N31)</f>
        <v>#DIV/0!</v>
      </c>
      <c r="Q31" s="30"/>
    </row>
    <row r="32" spans="1:17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53"/>
      <c r="K32" s="53"/>
      <c r="L32" s="48" t="e">
        <f>POWER(H32,2.37)/(POWER(H32,2.37)+POWER(I32,2.37))*18</f>
        <v>#DIV/0!</v>
      </c>
      <c r="M32" s="49" t="e">
        <f>B32-L32</f>
        <v>#DIV/0!</v>
      </c>
      <c r="N32" s="50" t="e">
        <f>M32*18</f>
        <v>#DIV/0!</v>
      </c>
      <c r="O32" s="50" t="e">
        <f>(H32+N32)</f>
        <v>#DIV/0!</v>
      </c>
      <c r="P32" s="50" t="e">
        <f>(I32-N32)</f>
        <v>#DIV/0!</v>
      </c>
      <c r="Q32" s="30"/>
    </row>
    <row r="33" spans="1:18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53"/>
      <c r="K33" s="53"/>
      <c r="L33" s="48" t="e">
        <f>POWER(H33,2.37)/(POWER(H33,2.37)+POWER(I33,2.37))*18</f>
        <v>#DIV/0!</v>
      </c>
      <c r="M33" s="49" t="e">
        <f>B33-L33</f>
        <v>#DIV/0!</v>
      </c>
      <c r="N33" s="50" t="e">
        <f>M33*18</f>
        <v>#DIV/0!</v>
      </c>
      <c r="O33" s="50" t="e">
        <f>(H33+N33)</f>
        <v>#DIV/0!</v>
      </c>
      <c r="P33" s="50" t="e">
        <f>(I33-N33)</f>
        <v>#DIV/0!</v>
      </c>
      <c r="Q33" s="30"/>
    </row>
    <row r="34" spans="1:18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53"/>
      <c r="K34" s="53"/>
      <c r="L34" s="48" t="e">
        <f>POWER(H34,2.37)/(POWER(H34,2.37)+POWER(I34,2.37))*18</f>
        <v>#DIV/0!</v>
      </c>
      <c r="M34" s="49" t="e">
        <f>B34-L34</f>
        <v>#DIV/0!</v>
      </c>
      <c r="N34" s="50" t="e">
        <f>M34*18</f>
        <v>#DIV/0!</v>
      </c>
      <c r="O34" s="50" t="e">
        <f>(H34+N34)</f>
        <v>#DIV/0!</v>
      </c>
      <c r="P34" s="50" t="e">
        <f>(I34-N34)</f>
        <v>#DIV/0!</v>
      </c>
      <c r="Q34" s="30"/>
    </row>
    <row r="35" spans="1:18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53"/>
      <c r="K35" s="53"/>
      <c r="L35" s="48" t="e">
        <f>POWER(H35,2.37)/(POWER(H35,2.37)+POWER(I35,2.37))*18</f>
        <v>#DIV/0!</v>
      </c>
      <c r="M35" s="49" t="e">
        <f>B35-L35</f>
        <v>#DIV/0!</v>
      </c>
      <c r="N35" s="50" t="e">
        <f>M35*18</f>
        <v>#DIV/0!</v>
      </c>
      <c r="O35" s="50" t="e">
        <f>(H35+N35)</f>
        <v>#DIV/0!</v>
      </c>
      <c r="P35" s="50" t="e">
        <f>(I35-N35)</f>
        <v>#DIV/0!</v>
      </c>
      <c r="Q35" s="30"/>
    </row>
    <row r="36" spans="1:18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53"/>
      <c r="K36" s="53"/>
      <c r="L36" s="48" t="e">
        <f>POWER(H36,2.37)/(POWER(H36,2.37)+POWER(I36,2.37))*18</f>
        <v>#DIV/0!</v>
      </c>
      <c r="M36" s="49" t="e">
        <f>B36-L36</f>
        <v>#DIV/0!</v>
      </c>
      <c r="N36" s="50" t="e">
        <f>M36*18</f>
        <v>#DIV/0!</v>
      </c>
      <c r="O36" s="50" t="e">
        <f>(H36+N36)</f>
        <v>#DIV/0!</v>
      </c>
      <c r="P36" s="50" t="e">
        <f>(I36-N36)</f>
        <v>#DIV/0!</v>
      </c>
      <c r="Q36" s="30"/>
    </row>
    <row r="37" spans="1:18" x14ac:dyDescent="0.25">
      <c r="A37" s="45"/>
      <c r="B37" s="45"/>
      <c r="C37" s="45"/>
      <c r="D37" s="45"/>
      <c r="E37" s="45"/>
      <c r="F37" s="45"/>
      <c r="G37" s="45"/>
      <c r="H37" s="45"/>
      <c r="I37" s="45"/>
      <c r="J37" s="53"/>
      <c r="K37" s="53"/>
      <c r="L37" s="48" t="e">
        <f>POWER(H37,2.37)/(POWER(H37,2.37)+POWER(I37,2.37))*18</f>
        <v>#DIV/0!</v>
      </c>
      <c r="M37" s="49" t="e">
        <f>B37-L37</f>
        <v>#DIV/0!</v>
      </c>
      <c r="N37" s="50" t="e">
        <f>M37*18</f>
        <v>#DIV/0!</v>
      </c>
      <c r="O37" s="50" t="e">
        <f>(H37+N37)</f>
        <v>#DIV/0!</v>
      </c>
      <c r="P37" s="50" t="e">
        <f>(I37-N37)</f>
        <v>#DIV/0!</v>
      </c>
      <c r="Q37" s="30"/>
    </row>
    <row r="38" spans="1:18" x14ac:dyDescent="0.25">
      <c r="A38" s="45"/>
      <c r="B38" s="45"/>
      <c r="C38" s="45"/>
      <c r="D38" s="45"/>
      <c r="E38" s="45"/>
      <c r="F38" s="45"/>
      <c r="G38" s="45"/>
      <c r="H38" s="45"/>
      <c r="I38" s="45"/>
      <c r="J38" s="53"/>
      <c r="K38" s="53"/>
      <c r="L38" s="48" t="e">
        <f>POWER(H38,2.37)/(POWER(H38,2.37)+POWER(I38,2.37))*18</f>
        <v>#DIV/0!</v>
      </c>
      <c r="M38" s="49" t="e">
        <f>B38-L38</f>
        <v>#DIV/0!</v>
      </c>
      <c r="N38" s="50" t="e">
        <f>M38*18</f>
        <v>#DIV/0!</v>
      </c>
      <c r="O38" s="50" t="e">
        <f>(H38+N38)</f>
        <v>#DIV/0!</v>
      </c>
      <c r="P38" s="50" t="e">
        <f>(I38-N38)</f>
        <v>#DIV/0!</v>
      </c>
      <c r="Q38" s="30"/>
    </row>
    <row r="39" spans="1:18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53"/>
      <c r="K39" s="53"/>
      <c r="L39" s="48" t="e">
        <f>POWER(H39,2.37)/(POWER(H39,2.37)+POWER(I39,2.37))*18</f>
        <v>#DIV/0!</v>
      </c>
      <c r="M39" s="49" t="e">
        <f>B39-L39</f>
        <v>#DIV/0!</v>
      </c>
      <c r="N39" s="50" t="e">
        <f>M39*18</f>
        <v>#DIV/0!</v>
      </c>
      <c r="O39" s="50" t="e">
        <f>(H39+N39)</f>
        <v>#DIV/0!</v>
      </c>
      <c r="P39" s="50" t="e">
        <f>(I39-N39)</f>
        <v>#DIV/0!</v>
      </c>
      <c r="Q39" s="30"/>
    </row>
    <row r="42" spans="1:18" x14ac:dyDescent="0.25">
      <c r="P42" s="54" t="s">
        <v>56</v>
      </c>
      <c r="Q42" s="54"/>
      <c r="R42" s="55" t="s">
        <v>29</v>
      </c>
    </row>
    <row r="43" spans="1:18" x14ac:dyDescent="0.25">
      <c r="P43" s="56">
        <v>550</v>
      </c>
      <c r="Q43" s="56" t="s">
        <v>57</v>
      </c>
      <c r="R43" s="57">
        <v>0.75</v>
      </c>
    </row>
    <row r="44" spans="1:18" x14ac:dyDescent="0.25">
      <c r="B44" s="23" t="s">
        <v>58</v>
      </c>
      <c r="C44" s="23"/>
      <c r="D44" s="23"/>
      <c r="E44" s="23"/>
      <c r="F44" s="58" t="s">
        <v>59</v>
      </c>
      <c r="G44" s="59"/>
      <c r="H44" s="59"/>
      <c r="I44" s="59"/>
      <c r="J44" s="60"/>
      <c r="K44" s="60"/>
      <c r="L44" s="61"/>
      <c r="M44" s="61"/>
      <c r="P44" s="56">
        <f>P43-15</f>
        <v>535</v>
      </c>
      <c r="Q44" s="56">
        <v>549</v>
      </c>
      <c r="R44" s="57">
        <f>R43+0.01</f>
        <v>0.76</v>
      </c>
    </row>
    <row r="45" spans="1:18" x14ac:dyDescent="0.25">
      <c r="F45" s="62" t="s">
        <v>60</v>
      </c>
      <c r="G45" s="63"/>
      <c r="H45" s="63"/>
      <c r="I45" s="63"/>
      <c r="J45" s="1"/>
      <c r="K45" s="1"/>
      <c r="L45" s="61"/>
      <c r="M45" s="61"/>
      <c r="P45" s="56">
        <f>P44-15</f>
        <v>520</v>
      </c>
      <c r="Q45" s="56">
        <f>Q44-15</f>
        <v>534</v>
      </c>
      <c r="R45" s="57">
        <f>R44+0.01</f>
        <v>0.77</v>
      </c>
    </row>
    <row r="46" spans="1:18" x14ac:dyDescent="0.25">
      <c r="A46" s="64">
        <v>2023</v>
      </c>
      <c r="B46" s="42" t="s">
        <v>61</v>
      </c>
      <c r="C46" s="65" t="s">
        <v>29</v>
      </c>
      <c r="D46" s="66" t="s">
        <v>62</v>
      </c>
      <c r="E46" s="56" t="s">
        <v>63</v>
      </c>
      <c r="F46" s="67"/>
      <c r="G46" s="68" t="s">
        <v>64</v>
      </c>
      <c r="H46" s="65" t="s">
        <v>65</v>
      </c>
      <c r="I46" s="66" t="s">
        <v>62</v>
      </c>
      <c r="J46" s="56" t="s">
        <v>63</v>
      </c>
      <c r="P46" s="56">
        <f>P45-15</f>
        <v>505</v>
      </c>
      <c r="Q46" s="56">
        <f>Q45-15</f>
        <v>519</v>
      </c>
      <c r="R46" s="57">
        <f>R45+0.01</f>
        <v>0.78</v>
      </c>
    </row>
    <row r="47" spans="1:18" x14ac:dyDescent="0.25">
      <c r="A47" s="45" t="s">
        <v>40</v>
      </c>
      <c r="B47" s="50">
        <v>547.06973395751709</v>
      </c>
      <c r="C47" s="69">
        <v>0.76</v>
      </c>
      <c r="D47" s="50">
        <f>(B47/C47)</f>
        <v>719.82859731252245</v>
      </c>
      <c r="E47" s="70">
        <f>B47/16</f>
        <v>34.191858372344818</v>
      </c>
      <c r="F47" s="45" t="s">
        <v>40</v>
      </c>
      <c r="G47" s="71">
        <v>313.73026604248292</v>
      </c>
      <c r="H47" s="69">
        <v>0.91</v>
      </c>
      <c r="I47" s="50">
        <f>(G47/H47)</f>
        <v>344.75853411261858</v>
      </c>
      <c r="J47" s="70">
        <f>G47/16</f>
        <v>19.608141627655183</v>
      </c>
      <c r="L47" s="72" t="s">
        <v>66</v>
      </c>
      <c r="M47" s="72"/>
      <c r="N47" s="73"/>
      <c r="P47" s="56">
        <f>P46-15</f>
        <v>490</v>
      </c>
      <c r="Q47" s="56">
        <f>Q46-15</f>
        <v>504</v>
      </c>
      <c r="R47" s="57">
        <f>R46+0.01</f>
        <v>0.79</v>
      </c>
    </row>
    <row r="48" spans="1:18" x14ac:dyDescent="0.25">
      <c r="A48" s="45" t="s">
        <v>42</v>
      </c>
      <c r="B48" s="50">
        <v>394.06997899323619</v>
      </c>
      <c r="C48" s="69">
        <v>0.86</v>
      </c>
      <c r="D48" s="50">
        <f>(B48/C48)</f>
        <v>458.22090580608858</v>
      </c>
      <c r="E48" s="70">
        <f>B48/16</f>
        <v>24.629373687077262</v>
      </c>
      <c r="F48" s="45" t="s">
        <v>42</v>
      </c>
      <c r="G48" s="71">
        <v>277.93002100676381</v>
      </c>
      <c r="H48" s="69">
        <v>0.94</v>
      </c>
      <c r="I48" s="50">
        <f>(G48/H48)</f>
        <v>295.67023511357854</v>
      </c>
      <c r="J48" s="70">
        <f>G48/16</f>
        <v>17.370626312922738</v>
      </c>
      <c r="L48" s="72" t="s">
        <v>67</v>
      </c>
      <c r="M48" s="72"/>
      <c r="N48" s="73"/>
      <c r="P48" s="56">
        <f>P47-15</f>
        <v>475</v>
      </c>
      <c r="Q48" s="56">
        <f>Q47-15</f>
        <v>489</v>
      </c>
      <c r="R48" s="57">
        <f>R47+0.01</f>
        <v>0.8</v>
      </c>
    </row>
    <row r="49" spans="1:18" x14ac:dyDescent="0.25">
      <c r="A49" s="45" t="s">
        <v>43</v>
      </c>
      <c r="B49" s="50">
        <v>418.50508847617368</v>
      </c>
      <c r="C49" s="69">
        <v>0.84</v>
      </c>
      <c r="D49" s="50">
        <f>(B49/C49)</f>
        <v>498.22034342401633</v>
      </c>
      <c r="E49" s="70">
        <f>B49/16</f>
        <v>26.156568029760855</v>
      </c>
      <c r="F49" s="45" t="s">
        <v>43</v>
      </c>
      <c r="G49" s="71">
        <v>303.09491152382628</v>
      </c>
      <c r="H49" s="69">
        <v>0.92</v>
      </c>
      <c r="I49" s="50">
        <f>(G49/H49)</f>
        <v>329.4509907867677</v>
      </c>
      <c r="J49" s="70">
        <f>G49/16</f>
        <v>18.943431970239143</v>
      </c>
      <c r="L49" s="72" t="s">
        <v>68</v>
      </c>
      <c r="M49" s="72"/>
      <c r="N49" s="73"/>
      <c r="P49" s="56">
        <f>P48-15</f>
        <v>460</v>
      </c>
      <c r="Q49" s="56">
        <f>Q48-15</f>
        <v>474</v>
      </c>
      <c r="R49" s="57">
        <f>R48+0.01</f>
        <v>0.81</v>
      </c>
    </row>
    <row r="50" spans="1:18" x14ac:dyDescent="0.25">
      <c r="A50" s="45" t="s">
        <v>44</v>
      </c>
      <c r="B50" s="50">
        <v>263.21010381052349</v>
      </c>
      <c r="C50" s="69">
        <v>0.95</v>
      </c>
      <c r="D50" s="50">
        <f>(B50/C50)</f>
        <v>277.06326716897212</v>
      </c>
      <c r="E50" s="70">
        <f>B50/16</f>
        <v>16.450631488157718</v>
      </c>
      <c r="F50" s="45" t="s">
        <v>44</v>
      </c>
      <c r="G50" s="71">
        <v>434.38989618947647</v>
      </c>
      <c r="H50" s="69">
        <v>0.83</v>
      </c>
      <c r="I50" s="50">
        <f>(G50/H50)</f>
        <v>523.36132071021268</v>
      </c>
      <c r="J50" s="70">
        <f>G50/16</f>
        <v>27.14936851184228</v>
      </c>
      <c r="L50" s="72" t="s">
        <v>69</v>
      </c>
      <c r="M50" s="72"/>
      <c r="N50" s="73"/>
      <c r="P50" s="56">
        <f>P49-15</f>
        <v>445</v>
      </c>
      <c r="Q50" s="56">
        <f>Q49-15</f>
        <v>459</v>
      </c>
      <c r="R50" s="57">
        <f>R49+0.01</f>
        <v>0.82000000000000006</v>
      </c>
    </row>
    <row r="51" spans="1:18" x14ac:dyDescent="0.25">
      <c r="A51" s="45" t="s">
        <v>45</v>
      </c>
      <c r="B51" s="50">
        <v>402.0010881975258</v>
      </c>
      <c r="C51" s="69">
        <v>0.85</v>
      </c>
      <c r="D51" s="50">
        <f>(B51/C51)</f>
        <v>472.94245670297153</v>
      </c>
      <c r="E51" s="70">
        <f>B51/16</f>
        <v>25.125068012345363</v>
      </c>
      <c r="F51" s="45" t="s">
        <v>45</v>
      </c>
      <c r="G51" s="71">
        <v>284.39891180247417</v>
      </c>
      <c r="H51" s="69">
        <v>0.93</v>
      </c>
      <c r="I51" s="50">
        <f>(G51/H51)</f>
        <v>305.80528150803673</v>
      </c>
      <c r="J51" s="70">
        <f>G51/16</f>
        <v>17.774931987654636</v>
      </c>
      <c r="L51" s="72" t="s">
        <v>70</v>
      </c>
      <c r="M51" s="72"/>
      <c r="N51" s="73"/>
      <c r="P51" s="56">
        <f>P50-15</f>
        <v>430</v>
      </c>
      <c r="Q51" s="56">
        <f>Q50-15</f>
        <v>444</v>
      </c>
      <c r="R51" s="57">
        <f>R50+0.01</f>
        <v>0.83000000000000007</v>
      </c>
    </row>
    <row r="52" spans="1:18" x14ac:dyDescent="0.25">
      <c r="A52" s="45" t="s">
        <v>46</v>
      </c>
      <c r="B52" s="50">
        <v>249.55540989249727</v>
      </c>
      <c r="C52" s="69">
        <v>0.95</v>
      </c>
      <c r="D52" s="50">
        <f>(B52/C52)</f>
        <v>262.68990514999712</v>
      </c>
      <c r="E52" s="70">
        <f>B52/16</f>
        <v>15.597213118281079</v>
      </c>
      <c r="F52" s="45" t="s">
        <v>46</v>
      </c>
      <c r="G52" s="71">
        <v>294.44459010750273</v>
      </c>
      <c r="H52" s="69">
        <v>0.93</v>
      </c>
      <c r="I52" s="50">
        <f>(G52/H52)</f>
        <v>316.60708613709971</v>
      </c>
      <c r="J52" s="70">
        <f>G52/16</f>
        <v>18.402786881718921</v>
      </c>
      <c r="L52" s="72" t="s">
        <v>71</v>
      </c>
      <c r="M52" s="72"/>
      <c r="N52" s="73"/>
      <c r="P52" s="56">
        <f>P51-15</f>
        <v>415</v>
      </c>
      <c r="Q52" s="56">
        <f>Q51-15</f>
        <v>429</v>
      </c>
      <c r="R52" s="57">
        <f>R51+0.01</f>
        <v>0.84000000000000008</v>
      </c>
    </row>
    <row r="53" spans="1:18" x14ac:dyDescent="0.25">
      <c r="A53" s="45" t="s">
        <v>47</v>
      </c>
      <c r="B53" s="50">
        <v>231.2361581772382</v>
      </c>
      <c r="C53" s="69">
        <v>0.97</v>
      </c>
      <c r="D53" s="50">
        <f>(B53/C53)</f>
        <v>238.38779193529712</v>
      </c>
      <c r="E53" s="70">
        <f>B53/16</f>
        <v>14.452259886077387</v>
      </c>
      <c r="F53" s="45" t="s">
        <v>47</v>
      </c>
      <c r="G53" s="71">
        <v>331.96384182276176</v>
      </c>
      <c r="H53" s="69">
        <v>0.9</v>
      </c>
      <c r="I53" s="50">
        <f>(G53/H53)</f>
        <v>368.84871313640195</v>
      </c>
      <c r="J53" s="70">
        <f>G53/16</f>
        <v>20.74774011392261</v>
      </c>
      <c r="P53" s="56">
        <f>P52-15</f>
        <v>400</v>
      </c>
      <c r="Q53" s="56">
        <f>Q52-15</f>
        <v>414</v>
      </c>
      <c r="R53" s="57">
        <f>R52+0.01</f>
        <v>0.85000000000000009</v>
      </c>
    </row>
    <row r="54" spans="1:18" x14ac:dyDescent="0.25">
      <c r="A54" s="45" t="s">
        <v>48</v>
      </c>
      <c r="B54" s="50">
        <v>282.73404954557191</v>
      </c>
      <c r="C54" s="69">
        <v>0.93</v>
      </c>
      <c r="D54" s="50">
        <f>(B54/C54)</f>
        <v>304.01510703824937</v>
      </c>
      <c r="E54" s="70">
        <f>B54/16</f>
        <v>17.670878096598244</v>
      </c>
      <c r="F54" s="45" t="s">
        <v>48</v>
      </c>
      <c r="G54" s="71">
        <v>539.66595045442807</v>
      </c>
      <c r="H54" s="69">
        <v>0.76</v>
      </c>
      <c r="I54" s="50">
        <f>(G54/H54)</f>
        <v>710.08677691372111</v>
      </c>
      <c r="J54" s="70">
        <f>G54/16</f>
        <v>33.729121903401754</v>
      </c>
      <c r="P54" s="56">
        <f>P53-15</f>
        <v>385</v>
      </c>
      <c r="Q54" s="56">
        <f>Q53-15</f>
        <v>399</v>
      </c>
      <c r="R54" s="57">
        <f>R53+0.01</f>
        <v>0.8600000000000001</v>
      </c>
    </row>
    <row r="55" spans="1:18" x14ac:dyDescent="0.25">
      <c r="A55" s="45"/>
      <c r="B55" s="50">
        <f>SUM(B47:B54)</f>
        <v>2788.3816110502839</v>
      </c>
      <c r="C55" s="49">
        <f>B55/124</f>
        <v>22.486948476211968</v>
      </c>
      <c r="D55" s="50"/>
      <c r="E55" s="70"/>
      <c r="F55" s="45"/>
      <c r="G55" s="71"/>
      <c r="H55" s="69"/>
      <c r="I55" s="50"/>
      <c r="J55" s="70"/>
      <c r="P55" s="56">
        <f>P54-15</f>
        <v>370</v>
      </c>
      <c r="Q55" s="56">
        <f>Q54-15</f>
        <v>384</v>
      </c>
      <c r="R55" s="57">
        <f>R54+0.01</f>
        <v>0.87000000000000011</v>
      </c>
    </row>
    <row r="56" spans="1:18" x14ac:dyDescent="0.25">
      <c r="A56" s="74"/>
      <c r="B56" s="50"/>
      <c r="C56" s="69"/>
      <c r="D56" s="50"/>
      <c r="E56" s="70"/>
      <c r="F56" s="45"/>
      <c r="G56" s="71"/>
      <c r="H56" s="69"/>
      <c r="I56" s="50"/>
      <c r="J56" s="70"/>
      <c r="P56" s="56">
        <f>P55-15</f>
        <v>355</v>
      </c>
      <c r="Q56" s="56">
        <f>Q55-15</f>
        <v>369</v>
      </c>
      <c r="R56" s="57">
        <f>R55+0.01</f>
        <v>0.88000000000000012</v>
      </c>
    </row>
    <row r="57" spans="1:18" x14ac:dyDescent="0.25">
      <c r="A57" s="74">
        <v>2020</v>
      </c>
      <c r="B57" s="50"/>
      <c r="C57" s="69"/>
      <c r="D57" s="50"/>
      <c r="E57" s="70"/>
      <c r="F57" s="45"/>
      <c r="G57" s="71"/>
      <c r="H57" s="69"/>
      <c r="I57" s="50"/>
      <c r="J57" s="70"/>
      <c r="P57" s="56">
        <f>P56-15</f>
        <v>340</v>
      </c>
      <c r="Q57" s="56">
        <f>Q56-15</f>
        <v>354</v>
      </c>
      <c r="R57" s="57">
        <f>R56+0.01</f>
        <v>0.89000000000000012</v>
      </c>
    </row>
    <row r="58" spans="1:18" x14ac:dyDescent="0.25">
      <c r="A58" s="45" t="s">
        <v>40</v>
      </c>
      <c r="B58" s="50">
        <v>300.38630843817907</v>
      </c>
      <c r="C58" s="69">
        <v>0.92</v>
      </c>
      <c r="D58" s="50">
        <f>(B58/C58)</f>
        <v>326.50685699802074</v>
      </c>
      <c r="E58" s="70">
        <f>B58/16</f>
        <v>18.774144277386192</v>
      </c>
      <c r="F58" s="45" t="s">
        <v>40</v>
      </c>
      <c r="G58" s="71">
        <v>246.81369156182092</v>
      </c>
      <c r="H58" s="69">
        <v>0.96</v>
      </c>
      <c r="I58" s="50">
        <f>(G58/H58)</f>
        <v>257.09759537689678</v>
      </c>
      <c r="J58" s="70">
        <f>G58/16</f>
        <v>15.425855722613807</v>
      </c>
      <c r="P58" s="56">
        <f>P57-15</f>
        <v>325</v>
      </c>
      <c r="Q58" s="56">
        <f>Q57-15</f>
        <v>339</v>
      </c>
      <c r="R58" s="57">
        <f>R57+0.01</f>
        <v>0.90000000000000013</v>
      </c>
    </row>
    <row r="59" spans="1:18" x14ac:dyDescent="0.25">
      <c r="A59" s="45" t="s">
        <v>50</v>
      </c>
      <c r="B59" s="50">
        <v>301.82490994099214</v>
      </c>
      <c r="C59" s="69">
        <v>0.92</v>
      </c>
      <c r="D59" s="50">
        <f>(B59/C59)</f>
        <v>328.0705542836871</v>
      </c>
      <c r="E59" s="70">
        <f>B59/16</f>
        <v>18.864056871312009</v>
      </c>
      <c r="F59" s="45" t="s">
        <v>50</v>
      </c>
      <c r="G59" s="71">
        <v>254.97509005900787</v>
      </c>
      <c r="H59" s="69">
        <v>0.95</v>
      </c>
      <c r="I59" s="50">
        <f>(G59/H59)</f>
        <v>268.39483164106093</v>
      </c>
      <c r="J59" s="70">
        <f>G59/16</f>
        <v>15.935943128687992</v>
      </c>
      <c r="P59" s="56">
        <f>P58-15</f>
        <v>310</v>
      </c>
      <c r="Q59" s="56">
        <f>Q58-15</f>
        <v>324</v>
      </c>
      <c r="R59" s="57">
        <f>R58+0.01</f>
        <v>0.91000000000000014</v>
      </c>
    </row>
    <row r="60" spans="1:18" x14ac:dyDescent="0.25">
      <c r="A60" s="45" t="s">
        <v>51</v>
      </c>
      <c r="B60" s="50">
        <v>289.4757251022491</v>
      </c>
      <c r="C60" s="69">
        <v>0.93</v>
      </c>
      <c r="D60" s="50">
        <f>(B60/C60)</f>
        <v>311.2642205400528</v>
      </c>
      <c r="E60" s="70">
        <f>B60/16</f>
        <v>18.092232818890569</v>
      </c>
      <c r="F60" s="45" t="s">
        <v>51</v>
      </c>
      <c r="G60" s="71">
        <v>235.32427489775091</v>
      </c>
      <c r="H60" s="69">
        <v>0.96</v>
      </c>
      <c r="I60" s="50">
        <f>(G60/H60)</f>
        <v>245.12945301849055</v>
      </c>
      <c r="J60" s="70">
        <f>G60/16</f>
        <v>14.707767181109432</v>
      </c>
      <c r="P60" s="56">
        <f>P59-15</f>
        <v>295</v>
      </c>
      <c r="Q60" s="56">
        <f>Q59-15</f>
        <v>309</v>
      </c>
      <c r="R60" s="57">
        <f>R59+0.01</f>
        <v>0.92000000000000015</v>
      </c>
    </row>
    <row r="61" spans="1:18" x14ac:dyDescent="0.25">
      <c r="A61" s="45" t="s">
        <v>52</v>
      </c>
      <c r="B61" s="50">
        <v>260.77694162369789</v>
      </c>
      <c r="C61" s="69">
        <v>0.95</v>
      </c>
      <c r="D61" s="50">
        <f>(B61/C61)</f>
        <v>274.50204381441887</v>
      </c>
      <c r="E61" s="70">
        <f>B61/16</f>
        <v>16.298558851481118</v>
      </c>
      <c r="F61" s="45" t="s">
        <v>52</v>
      </c>
      <c r="G61" s="71">
        <v>420.82305837630213</v>
      </c>
      <c r="H61" s="69">
        <v>0.84</v>
      </c>
      <c r="I61" s="50">
        <f>(G61/H61)</f>
        <v>500.97983140035967</v>
      </c>
      <c r="J61" s="70">
        <f>G61/16</f>
        <v>26.301441148518883</v>
      </c>
      <c r="P61" s="56">
        <f>P60-15</f>
        <v>280</v>
      </c>
      <c r="Q61" s="56">
        <f>Q60-15</f>
        <v>294</v>
      </c>
      <c r="R61" s="57">
        <f>R60+0.01</f>
        <v>0.93000000000000016</v>
      </c>
    </row>
    <row r="62" spans="1:18" x14ac:dyDescent="0.25">
      <c r="A62" s="45" t="s">
        <v>45</v>
      </c>
      <c r="B62" s="50">
        <v>582.96750949258922</v>
      </c>
      <c r="C62" s="69">
        <v>0.75</v>
      </c>
      <c r="D62" s="50">
        <f>(B62/C62)</f>
        <v>777.29001265678562</v>
      </c>
      <c r="E62" s="70">
        <f>B62/16</f>
        <v>36.435469343286826</v>
      </c>
      <c r="F62" s="45" t="s">
        <v>45</v>
      </c>
      <c r="G62" s="71">
        <v>277.83249050741085</v>
      </c>
      <c r="H62" s="69">
        <v>0.94</v>
      </c>
      <c r="I62" s="50">
        <f>(G62/H62)</f>
        <v>295.56647926320306</v>
      </c>
      <c r="J62" s="70">
        <f>G62/16</f>
        <v>17.364530656713178</v>
      </c>
      <c r="P62" s="56">
        <f>P61-15</f>
        <v>265</v>
      </c>
      <c r="Q62" s="56">
        <f>Q61-15</f>
        <v>279</v>
      </c>
      <c r="R62" s="57">
        <f>R61+0.01</f>
        <v>0.94000000000000017</v>
      </c>
    </row>
    <row r="63" spans="1:18" x14ac:dyDescent="0.25">
      <c r="A63" s="45" t="s">
        <v>53</v>
      </c>
      <c r="B63" s="50">
        <v>281.24674880527925</v>
      </c>
      <c r="C63" s="69">
        <v>0.93</v>
      </c>
      <c r="D63" s="50">
        <f>(B63/C63)</f>
        <v>302.41585893040781</v>
      </c>
      <c r="E63" s="70">
        <f>B63/16</f>
        <v>17.577921800329953</v>
      </c>
      <c r="F63" s="45" t="s">
        <v>53</v>
      </c>
      <c r="G63" s="71">
        <v>333.15325119472072</v>
      </c>
      <c r="H63" s="69">
        <v>0.9</v>
      </c>
      <c r="I63" s="50">
        <f>(G63/H63)</f>
        <v>370.17027910524524</v>
      </c>
      <c r="J63" s="70">
        <f>G63/16</f>
        <v>20.822078199670045</v>
      </c>
      <c r="P63" s="56">
        <f>P62-15</f>
        <v>250</v>
      </c>
      <c r="Q63" s="56">
        <f>Q62-15</f>
        <v>264</v>
      </c>
      <c r="R63" s="57">
        <f>R62+0.01</f>
        <v>0.95000000000000018</v>
      </c>
    </row>
    <row r="64" spans="1:18" x14ac:dyDescent="0.25">
      <c r="A64" s="45" t="s">
        <v>54</v>
      </c>
      <c r="B64" s="50">
        <v>378.74987452877582</v>
      </c>
      <c r="C64" s="69">
        <v>0.87</v>
      </c>
      <c r="D64" s="50">
        <f>(B64/C64)</f>
        <v>435.34468336640901</v>
      </c>
      <c r="E64" s="70">
        <f>B64/16</f>
        <v>23.671867158048489</v>
      </c>
      <c r="F64" s="45" t="s">
        <v>54</v>
      </c>
      <c r="G64" s="71">
        <v>424.45012547122417</v>
      </c>
      <c r="H64" s="69">
        <v>0.84</v>
      </c>
      <c r="I64" s="50">
        <f>(G64/H64)</f>
        <v>505.29776841812401</v>
      </c>
      <c r="J64" s="70">
        <f>G64/16</f>
        <v>26.528132841951511</v>
      </c>
      <c r="P64" s="56">
        <f>P63-15</f>
        <v>235</v>
      </c>
      <c r="Q64" s="56">
        <f>Q63-15</f>
        <v>249</v>
      </c>
      <c r="R64" s="57">
        <f>R63+0.01</f>
        <v>0.96000000000000019</v>
      </c>
    </row>
    <row r="65" spans="1:21" x14ac:dyDescent="0.25">
      <c r="A65" s="51" t="s">
        <v>55</v>
      </c>
      <c r="B65" s="50">
        <v>247.04078425119042</v>
      </c>
      <c r="C65" s="69">
        <v>0.96</v>
      </c>
      <c r="D65" s="50">
        <f>(B65/C65)</f>
        <v>257.3341502616567</v>
      </c>
      <c r="E65" s="70">
        <f>B65/16</f>
        <v>15.440049015699401</v>
      </c>
      <c r="F65" s="51" t="s">
        <v>55</v>
      </c>
      <c r="G65" s="71">
        <v>412.15921574880957</v>
      </c>
      <c r="H65" s="69">
        <v>0.85</v>
      </c>
      <c r="I65" s="50">
        <f>(G65/H65)</f>
        <v>484.89319499859948</v>
      </c>
      <c r="J65" s="70">
        <f>G65/16</f>
        <v>25.759950984300598</v>
      </c>
      <c r="P65" s="56">
        <f>P64-15</f>
        <v>220</v>
      </c>
      <c r="Q65" s="56">
        <f>Q64-15</f>
        <v>234</v>
      </c>
      <c r="R65" s="57">
        <f>R64+0.01</f>
        <v>0.9700000000000002</v>
      </c>
    </row>
    <row r="66" spans="1:21" x14ac:dyDescent="0.25">
      <c r="A66" s="45"/>
      <c r="B66" s="50">
        <f>SUM(B58:B65)</f>
        <v>2642.4688021829529</v>
      </c>
      <c r="C66" s="49">
        <f>B66/124</f>
        <v>21.310232275668977</v>
      </c>
      <c r="D66" s="50"/>
      <c r="E66" s="70"/>
      <c r="F66" s="45"/>
      <c r="G66" s="71"/>
      <c r="H66" s="69"/>
      <c r="I66" s="50"/>
      <c r="J66" s="70"/>
      <c r="P66" s="56">
        <f>P65-15</f>
        <v>205</v>
      </c>
      <c r="Q66" s="56">
        <f>Q65-15</f>
        <v>219</v>
      </c>
      <c r="R66" s="57">
        <f>R65+0.01</f>
        <v>0.9800000000000002</v>
      </c>
    </row>
    <row r="67" spans="1:21" x14ac:dyDescent="0.25">
      <c r="A67" s="45"/>
      <c r="B67" s="50"/>
      <c r="C67" s="69"/>
      <c r="D67" s="50"/>
      <c r="E67" s="70"/>
      <c r="F67" s="45"/>
      <c r="G67" s="71"/>
      <c r="H67" s="69"/>
      <c r="I67" s="50"/>
      <c r="J67" s="70"/>
      <c r="P67" s="56">
        <f>P66-15</f>
        <v>190</v>
      </c>
      <c r="Q67" s="56">
        <f>Q66-15</f>
        <v>204</v>
      </c>
      <c r="R67" s="57">
        <f>R66+0.01</f>
        <v>0.99000000000000021</v>
      </c>
    </row>
    <row r="68" spans="1:21" x14ac:dyDescent="0.25">
      <c r="A68" s="45"/>
      <c r="B68" s="50"/>
      <c r="C68" s="69"/>
      <c r="D68" s="50"/>
      <c r="E68" s="70"/>
      <c r="F68" s="45"/>
      <c r="G68" s="71"/>
      <c r="H68" s="69"/>
      <c r="I68" s="50"/>
      <c r="J68" s="70"/>
      <c r="P68" s="56">
        <f>P67-15</f>
        <v>175</v>
      </c>
      <c r="Q68" s="56">
        <f>Q67-15</f>
        <v>189</v>
      </c>
      <c r="R68" s="57">
        <f>R67+0.01</f>
        <v>1.0000000000000002</v>
      </c>
    </row>
    <row r="69" spans="1:21" x14ac:dyDescent="0.25">
      <c r="A69" s="45"/>
      <c r="B69" s="50"/>
      <c r="C69" s="69"/>
      <c r="D69" s="50"/>
      <c r="E69" s="70"/>
      <c r="F69" s="45"/>
      <c r="G69" s="71"/>
      <c r="H69" s="69"/>
      <c r="I69" s="50"/>
      <c r="J69" s="70"/>
      <c r="P69" s="56">
        <f>P68-15</f>
        <v>160</v>
      </c>
      <c r="Q69" s="56">
        <f>Q68-15</f>
        <v>174</v>
      </c>
      <c r="R69" s="57">
        <f>R68+0.01</f>
        <v>1.0100000000000002</v>
      </c>
    </row>
    <row r="70" spans="1:21" x14ac:dyDescent="0.25">
      <c r="A70" s="45"/>
      <c r="B70" s="50"/>
      <c r="C70" s="69"/>
      <c r="D70" s="50"/>
      <c r="E70" s="70"/>
      <c r="F70" s="45"/>
      <c r="G70" s="71"/>
      <c r="H70" s="69"/>
      <c r="I70" s="50"/>
      <c r="J70" s="70"/>
      <c r="P70" s="56">
        <v>159</v>
      </c>
      <c r="Q70" s="56" t="s">
        <v>72</v>
      </c>
      <c r="R70" s="57">
        <f>R69+0.01</f>
        <v>1.0200000000000002</v>
      </c>
    </row>
    <row r="71" spans="1:21" x14ac:dyDescent="0.25">
      <c r="A71" s="45"/>
      <c r="B71" s="50"/>
      <c r="C71" s="69"/>
      <c r="D71" s="50"/>
      <c r="E71" s="70"/>
      <c r="F71" s="45"/>
      <c r="G71" s="71"/>
      <c r="H71" s="69"/>
      <c r="I71" s="50"/>
      <c r="J71" s="70"/>
      <c r="P71" s="30"/>
      <c r="Q71" s="30"/>
      <c r="R71" s="75"/>
    </row>
    <row r="72" spans="1:21" x14ac:dyDescent="0.25">
      <c r="A72" s="45"/>
      <c r="B72" s="50"/>
      <c r="C72" s="69"/>
      <c r="D72" s="50"/>
      <c r="E72" s="70"/>
      <c r="F72" s="45"/>
      <c r="G72" s="71"/>
      <c r="H72" s="69"/>
      <c r="I72" s="50"/>
      <c r="J72" s="70"/>
      <c r="S72" s="30"/>
      <c r="T72" s="30"/>
      <c r="U72" s="75"/>
    </row>
    <row r="73" spans="1:21" x14ac:dyDescent="0.25">
      <c r="A73" s="45"/>
      <c r="B73" s="50"/>
      <c r="C73" s="69"/>
      <c r="D73" s="50"/>
      <c r="E73" s="70"/>
      <c r="F73" s="45"/>
      <c r="G73" s="71"/>
      <c r="H73" s="69"/>
      <c r="I73" s="50"/>
      <c r="J73" s="70"/>
      <c r="S73" s="30"/>
      <c r="T73" s="30"/>
      <c r="U73" s="75"/>
    </row>
    <row r="74" spans="1:21" x14ac:dyDescent="0.25">
      <c r="A74" s="45"/>
      <c r="B74" s="50"/>
      <c r="C74" s="69"/>
      <c r="D74" s="50"/>
      <c r="E74" s="70"/>
      <c r="F74" s="45"/>
      <c r="G74" s="71"/>
      <c r="H74" s="69"/>
      <c r="I74" s="50"/>
      <c r="J74" s="70"/>
      <c r="S74" s="30"/>
      <c r="T74" s="30"/>
      <c r="U74" s="75"/>
    </row>
    <row r="75" spans="1:21" x14ac:dyDescent="0.25">
      <c r="A75" s="45"/>
      <c r="B75" s="50"/>
      <c r="C75" s="69"/>
      <c r="D75" s="50"/>
      <c r="E75" s="70"/>
      <c r="F75" s="45"/>
      <c r="G75" s="71"/>
      <c r="H75" s="69"/>
      <c r="I75" s="50"/>
      <c r="J75" s="70"/>
      <c r="S75" s="30"/>
      <c r="T75" s="30"/>
      <c r="U75" s="75"/>
    </row>
    <row r="76" spans="1:21" x14ac:dyDescent="0.25">
      <c r="A76" s="45"/>
      <c r="B76" s="50"/>
      <c r="C76" s="69"/>
      <c r="D76" s="50"/>
      <c r="E76" s="70"/>
      <c r="F76" s="45"/>
      <c r="G76" s="71"/>
      <c r="H76" s="69"/>
      <c r="I76" s="50"/>
      <c r="J76" s="70"/>
      <c r="S76" s="30"/>
      <c r="T76" s="30"/>
    </row>
    <row r="77" spans="1:21" x14ac:dyDescent="0.25">
      <c r="A77" s="45"/>
      <c r="B77" s="50"/>
      <c r="C77" s="69"/>
      <c r="D77" s="50"/>
      <c r="E77" s="70"/>
      <c r="F77" s="45"/>
      <c r="G77" s="71"/>
      <c r="H77" s="69"/>
      <c r="I77" s="50"/>
      <c r="J77" s="70"/>
      <c r="S77" s="30"/>
      <c r="T77" s="30"/>
    </row>
    <row r="78" spans="1:21" x14ac:dyDescent="0.25">
      <c r="A78" s="45"/>
      <c r="B78" s="50"/>
      <c r="C78" s="69"/>
      <c r="D78" s="50"/>
      <c r="E78" s="70"/>
      <c r="F78" s="45"/>
      <c r="G78" s="71"/>
      <c r="H78" s="69"/>
      <c r="I78" s="50"/>
      <c r="J78" s="70"/>
      <c r="S78" s="30"/>
      <c r="T78" s="30"/>
    </row>
    <row r="79" spans="1:21" x14ac:dyDescent="0.25">
      <c r="B79" s="76"/>
      <c r="C79" s="77"/>
      <c r="S79" s="30"/>
      <c r="T79" s="30"/>
    </row>
    <row r="80" spans="1:21" x14ac:dyDescent="0.25">
      <c r="S80" s="30"/>
      <c r="T80" s="30"/>
    </row>
    <row r="81" spans="1:21" x14ac:dyDescent="0.25">
      <c r="A81" s="4" t="s">
        <v>73</v>
      </c>
      <c r="S81" s="30"/>
      <c r="T81" s="30"/>
      <c r="U81" s="75"/>
    </row>
    <row r="82" spans="1:21" x14ac:dyDescent="0.25">
      <c r="A82" s="4" t="s">
        <v>74</v>
      </c>
      <c r="S82" s="30"/>
      <c r="T82" s="30"/>
      <c r="U82" s="75"/>
    </row>
    <row r="83" spans="1:21" x14ac:dyDescent="0.25">
      <c r="A83" s="4" t="s">
        <v>75</v>
      </c>
      <c r="S83" s="30"/>
      <c r="T83" s="30"/>
      <c r="U83" s="75"/>
    </row>
    <row r="84" spans="1:21" x14ac:dyDescent="0.25">
      <c r="B84" s="4" t="s">
        <v>76</v>
      </c>
      <c r="S84" s="30"/>
      <c r="T84" s="30"/>
      <c r="U84" s="75"/>
    </row>
    <row r="85" spans="1:21" x14ac:dyDescent="0.25">
      <c r="B85" s="4" t="s">
        <v>77</v>
      </c>
    </row>
    <row r="87" spans="1:21" x14ac:dyDescent="0.25">
      <c r="B87" s="4" t="s">
        <v>78</v>
      </c>
    </row>
    <row r="89" spans="1:21" x14ac:dyDescent="0.25">
      <c r="B89" s="4" t="s">
        <v>79</v>
      </c>
    </row>
  </sheetData>
  <mergeCells count="3">
    <mergeCell ref="T2:Z2"/>
    <mergeCell ref="AA2:AF2"/>
    <mergeCell ref="H6:I6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447F8-1202-4AA1-87F5-41C221473668}">
  <dimension ref="A1:AM50"/>
  <sheetViews>
    <sheetView showGridLines="0" workbookViewId="0">
      <selection activeCell="AK1" sqref="AK1"/>
    </sheetView>
  </sheetViews>
  <sheetFormatPr defaultRowHeight="15" x14ac:dyDescent="0.25"/>
  <cols>
    <col min="1" max="8" width="4" customWidth="1"/>
    <col min="9" max="9" width="1.7109375" customWidth="1"/>
    <col min="10" max="17" width="4" customWidth="1"/>
    <col min="18" max="18" width="1.7109375" customWidth="1"/>
    <col min="19" max="26" width="4" customWidth="1"/>
    <col min="27" max="27" width="1.7109375" customWidth="1"/>
    <col min="28" max="44" width="4" customWidth="1"/>
  </cols>
  <sheetData>
    <row r="1" spans="1:38" s="88" customFormat="1" ht="9.9499999999999993" customHeight="1" x14ac:dyDescent="0.2">
      <c r="A1" s="78" t="s">
        <v>80</v>
      </c>
      <c r="B1" s="79"/>
      <c r="C1" s="79"/>
      <c r="D1" s="79"/>
      <c r="E1" s="79"/>
      <c r="F1" s="79"/>
      <c r="G1" s="79"/>
      <c r="H1" s="80"/>
      <c r="I1" s="81"/>
      <c r="J1" s="82" t="s">
        <v>81</v>
      </c>
      <c r="K1" s="83"/>
      <c r="L1" s="83"/>
      <c r="M1" s="83"/>
      <c r="N1" s="83"/>
      <c r="O1" s="83"/>
      <c r="P1" s="83"/>
      <c r="Q1" s="84"/>
      <c r="R1" s="81"/>
      <c r="S1" s="85" t="s">
        <v>82</v>
      </c>
      <c r="T1" s="86"/>
      <c r="U1" s="86"/>
      <c r="V1" s="86"/>
      <c r="W1" s="86"/>
      <c r="X1" s="86"/>
      <c r="Y1" s="86"/>
      <c r="Z1" s="87"/>
      <c r="AB1" s="89" t="s">
        <v>83</v>
      </c>
      <c r="AC1" s="90"/>
      <c r="AD1" s="90"/>
      <c r="AE1" s="90"/>
      <c r="AF1" s="90"/>
      <c r="AG1" s="90"/>
      <c r="AH1" s="90"/>
      <c r="AI1" s="91"/>
    </row>
    <row r="2" spans="1:38" s="88" customFormat="1" ht="9.9499999999999993" customHeight="1" x14ac:dyDescent="0.2">
      <c r="A2" s="92"/>
      <c r="B2" s="93"/>
      <c r="C2" s="93"/>
      <c r="D2" s="93"/>
      <c r="E2" s="93"/>
      <c r="F2" s="93"/>
      <c r="G2" s="93"/>
      <c r="H2" s="94"/>
      <c r="J2" s="92"/>
      <c r="K2" s="93"/>
      <c r="L2" s="93"/>
      <c r="M2" s="93"/>
      <c r="N2" s="93"/>
      <c r="O2" s="93"/>
      <c r="P2" s="93"/>
      <c r="Q2" s="94"/>
      <c r="S2" s="92"/>
      <c r="T2" s="93"/>
      <c r="U2" s="93"/>
      <c r="V2" s="93"/>
      <c r="W2" s="93"/>
      <c r="X2" s="93"/>
      <c r="Y2" s="93"/>
      <c r="Z2" s="94"/>
      <c r="AB2" s="92"/>
      <c r="AC2" s="93"/>
      <c r="AD2" s="93"/>
      <c r="AE2" s="93"/>
      <c r="AF2" s="93"/>
      <c r="AG2" s="93"/>
      <c r="AH2" s="93"/>
      <c r="AI2" s="94"/>
    </row>
    <row r="3" spans="1:38" s="81" customFormat="1" ht="9.9499999999999993" customHeight="1" x14ac:dyDescent="0.25">
      <c r="A3" s="95" t="s">
        <v>84</v>
      </c>
      <c r="B3" s="96"/>
      <c r="C3" s="96"/>
      <c r="D3" s="96"/>
      <c r="E3" s="97"/>
      <c r="F3" s="98" t="s">
        <v>85</v>
      </c>
      <c r="G3" s="99">
        <v>0</v>
      </c>
      <c r="H3" s="100"/>
      <c r="J3" s="101" t="s">
        <v>86</v>
      </c>
      <c r="K3" s="96"/>
      <c r="L3" s="96"/>
      <c r="M3" s="96"/>
      <c r="N3" s="97"/>
      <c r="O3" s="98" t="s">
        <v>85</v>
      </c>
      <c r="P3" s="99">
        <v>0</v>
      </c>
      <c r="Q3" s="100"/>
      <c r="S3" s="101" t="s">
        <v>86</v>
      </c>
      <c r="T3" s="96"/>
      <c r="U3" s="96"/>
      <c r="V3" s="96"/>
      <c r="W3" s="97"/>
      <c r="X3" s="98" t="s">
        <v>85</v>
      </c>
      <c r="Y3" s="99">
        <v>0</v>
      </c>
      <c r="Z3" s="100"/>
      <c r="AB3" s="101" t="s">
        <v>87</v>
      </c>
      <c r="AC3" s="96"/>
      <c r="AD3" s="96"/>
      <c r="AE3" s="96"/>
      <c r="AF3" s="97"/>
      <c r="AG3" s="98" t="s">
        <v>85</v>
      </c>
      <c r="AH3" s="99">
        <v>0</v>
      </c>
      <c r="AI3" s="100"/>
    </row>
    <row r="4" spans="1:38" s="88" customFormat="1" ht="9.9499999999999993" customHeight="1" x14ac:dyDescent="0.25">
      <c r="A4" s="102"/>
      <c r="H4" s="103"/>
      <c r="J4" s="102"/>
      <c r="Q4" s="103"/>
      <c r="S4" s="102"/>
      <c r="Z4" s="103"/>
      <c r="AB4" s="102"/>
      <c r="AI4" s="103"/>
      <c r="AK4"/>
    </row>
    <row r="5" spans="1:38" s="88" customFormat="1" ht="9.9499999999999993" customHeight="1" x14ac:dyDescent="0.25">
      <c r="A5" s="104" t="s">
        <v>88</v>
      </c>
      <c r="B5" s="105"/>
      <c r="C5" s="105"/>
      <c r="D5" s="106">
        <v>2023</v>
      </c>
      <c r="E5" s="107"/>
      <c r="F5" s="108" t="s">
        <v>89</v>
      </c>
      <c r="G5" s="109"/>
      <c r="H5" s="110"/>
      <c r="J5" s="104" t="s">
        <v>88</v>
      </c>
      <c r="K5" s="111"/>
      <c r="L5" s="111"/>
      <c r="M5" s="106">
        <v>2023</v>
      </c>
      <c r="N5" s="107"/>
      <c r="O5" s="108" t="s">
        <v>89</v>
      </c>
      <c r="P5" s="108"/>
      <c r="Q5" s="112"/>
      <c r="R5" s="81"/>
      <c r="S5" s="104" t="s">
        <v>88</v>
      </c>
      <c r="T5" s="105"/>
      <c r="U5" s="105"/>
      <c r="V5" s="106">
        <v>2023</v>
      </c>
      <c r="W5" s="107"/>
      <c r="X5" s="108" t="s">
        <v>89</v>
      </c>
      <c r="Y5" s="109"/>
      <c r="Z5" s="110"/>
      <c r="AA5" s="81"/>
      <c r="AB5" s="104" t="s">
        <v>88</v>
      </c>
      <c r="AC5" s="105"/>
      <c r="AD5" s="105"/>
      <c r="AE5" s="106">
        <v>2023</v>
      </c>
      <c r="AF5" s="107"/>
      <c r="AG5" s="108" t="s">
        <v>89</v>
      </c>
      <c r="AH5" s="109"/>
      <c r="AI5" s="110"/>
      <c r="AK5"/>
      <c r="AL5"/>
    </row>
    <row r="6" spans="1:38" s="88" customFormat="1" ht="10.5" customHeight="1" x14ac:dyDescent="0.25">
      <c r="A6" s="113" t="s">
        <v>90</v>
      </c>
      <c r="B6" s="114">
        <v>7</v>
      </c>
      <c r="C6" s="115" t="s">
        <v>91</v>
      </c>
      <c r="D6" s="116">
        <v>10</v>
      </c>
      <c r="E6" s="113" t="s">
        <v>90</v>
      </c>
      <c r="F6" s="114">
        <v>31</v>
      </c>
      <c r="G6" s="115" t="s">
        <v>91</v>
      </c>
      <c r="H6" s="116">
        <v>20</v>
      </c>
      <c r="J6" s="113" t="s">
        <v>90</v>
      </c>
      <c r="K6" s="114">
        <v>10</v>
      </c>
      <c r="L6" s="115" t="s">
        <v>91</v>
      </c>
      <c r="M6" s="116">
        <v>0</v>
      </c>
      <c r="N6" s="113" t="s">
        <v>90</v>
      </c>
      <c r="O6" s="114">
        <v>13</v>
      </c>
      <c r="P6" s="115" t="s">
        <v>91</v>
      </c>
      <c r="Q6" s="116">
        <v>7</v>
      </c>
      <c r="S6" s="113" t="s">
        <v>90</v>
      </c>
      <c r="T6" s="114">
        <v>7</v>
      </c>
      <c r="U6" s="115" t="s">
        <v>91</v>
      </c>
      <c r="V6" s="116">
        <v>10</v>
      </c>
      <c r="W6" s="113" t="s">
        <v>90</v>
      </c>
      <c r="X6" s="114">
        <v>7</v>
      </c>
      <c r="Y6" s="115" t="s">
        <v>91</v>
      </c>
      <c r="Z6" s="116">
        <v>10</v>
      </c>
      <c r="AB6" s="113" t="s">
        <v>90</v>
      </c>
      <c r="AC6" s="114">
        <v>7</v>
      </c>
      <c r="AD6" s="115" t="s">
        <v>91</v>
      </c>
      <c r="AE6" s="116">
        <v>17</v>
      </c>
      <c r="AF6" s="113" t="s">
        <v>90</v>
      </c>
      <c r="AG6" s="114">
        <v>3</v>
      </c>
      <c r="AH6" s="115" t="s">
        <v>91</v>
      </c>
      <c r="AI6" s="116">
        <v>10</v>
      </c>
      <c r="AK6"/>
      <c r="AL6"/>
    </row>
    <row r="7" spans="1:38" s="88" customFormat="1" ht="9.9499999999999993" customHeight="1" x14ac:dyDescent="0.2">
      <c r="A7" s="113" t="s">
        <v>92</v>
      </c>
      <c r="B7" s="114">
        <v>10</v>
      </c>
      <c r="C7" s="115" t="s">
        <v>93</v>
      </c>
      <c r="D7" s="116">
        <v>7</v>
      </c>
      <c r="E7" s="113" t="s">
        <v>92</v>
      </c>
      <c r="F7" s="114">
        <v>21</v>
      </c>
      <c r="G7" s="115" t="s">
        <v>93</v>
      </c>
      <c r="H7" s="116">
        <v>21</v>
      </c>
      <c r="J7" s="113" t="s">
        <v>92</v>
      </c>
      <c r="K7" s="114">
        <v>7</v>
      </c>
      <c r="L7" s="115" t="s">
        <v>93</v>
      </c>
      <c r="M7" s="116">
        <v>10</v>
      </c>
      <c r="N7" s="113" t="s">
        <v>92</v>
      </c>
      <c r="O7" s="114">
        <v>10</v>
      </c>
      <c r="P7" s="115" t="s">
        <v>93</v>
      </c>
      <c r="Q7" s="116">
        <v>10</v>
      </c>
      <c r="S7" s="113" t="s">
        <v>92</v>
      </c>
      <c r="T7" s="114">
        <v>17</v>
      </c>
      <c r="U7" s="115" t="s">
        <v>93</v>
      </c>
      <c r="V7" s="116">
        <v>14</v>
      </c>
      <c r="W7" s="113" t="s">
        <v>92</v>
      </c>
      <c r="X7" s="114">
        <v>10</v>
      </c>
      <c r="Y7" s="115" t="s">
        <v>93</v>
      </c>
      <c r="Z7" s="116">
        <v>21</v>
      </c>
      <c r="AB7" s="113" t="s">
        <v>92</v>
      </c>
      <c r="AC7" s="114">
        <v>14</v>
      </c>
      <c r="AD7" s="115" t="s">
        <v>93</v>
      </c>
      <c r="AE7" s="116">
        <v>21</v>
      </c>
      <c r="AF7" s="113" t="s">
        <v>92</v>
      </c>
      <c r="AG7" s="114">
        <v>13</v>
      </c>
      <c r="AH7" s="115" t="s">
        <v>93</v>
      </c>
      <c r="AI7" s="116">
        <v>7</v>
      </c>
    </row>
    <row r="8" spans="1:38" s="88" customFormat="1" ht="9.9499999999999993" customHeight="1" x14ac:dyDescent="0.2">
      <c r="A8" s="113" t="s">
        <v>94</v>
      </c>
      <c r="B8" s="114">
        <v>7</v>
      </c>
      <c r="C8" s="115" t="s">
        <v>95</v>
      </c>
      <c r="D8" s="116">
        <v>14</v>
      </c>
      <c r="E8" s="113" t="s">
        <v>94</v>
      </c>
      <c r="F8" s="114">
        <v>21</v>
      </c>
      <c r="G8" s="115" t="s">
        <v>95</v>
      </c>
      <c r="H8" s="116">
        <v>23</v>
      </c>
      <c r="J8" s="113" t="s">
        <v>94</v>
      </c>
      <c r="K8" s="114">
        <v>14</v>
      </c>
      <c r="L8" s="115" t="s">
        <v>95</v>
      </c>
      <c r="M8" s="116">
        <v>10</v>
      </c>
      <c r="N8" s="113" t="s">
        <v>94</v>
      </c>
      <c r="O8" s="114">
        <v>14</v>
      </c>
      <c r="P8" s="115" t="s">
        <v>95</v>
      </c>
      <c r="Q8" s="116">
        <v>14</v>
      </c>
      <c r="S8" s="113" t="s">
        <v>94</v>
      </c>
      <c r="T8" s="114">
        <v>7</v>
      </c>
      <c r="U8" s="115" t="s">
        <v>95</v>
      </c>
      <c r="V8" s="116">
        <v>7</v>
      </c>
      <c r="W8" s="113" t="s">
        <v>94</v>
      </c>
      <c r="X8" s="114">
        <v>13</v>
      </c>
      <c r="Y8" s="115" t="s">
        <v>95</v>
      </c>
      <c r="Z8" s="116">
        <v>14</v>
      </c>
      <c r="AB8" s="113" t="s">
        <v>94</v>
      </c>
      <c r="AC8" s="114">
        <v>13</v>
      </c>
      <c r="AD8" s="115" t="s">
        <v>95</v>
      </c>
      <c r="AE8" s="116">
        <v>14</v>
      </c>
      <c r="AF8" s="113" t="s">
        <v>94</v>
      </c>
      <c r="AG8" s="114">
        <v>7</v>
      </c>
      <c r="AH8" s="115" t="s">
        <v>95</v>
      </c>
      <c r="AI8" s="116">
        <v>14</v>
      </c>
    </row>
    <row r="9" spans="1:38" s="88" customFormat="1" ht="9.9499999999999993" customHeight="1" x14ac:dyDescent="0.2">
      <c r="A9" s="113" t="s">
        <v>96</v>
      </c>
      <c r="B9" s="114">
        <v>10</v>
      </c>
      <c r="C9" s="115" t="s">
        <v>97</v>
      </c>
      <c r="D9" s="116">
        <v>7</v>
      </c>
      <c r="E9" s="113" t="s">
        <v>96</v>
      </c>
      <c r="F9" s="114">
        <v>17</v>
      </c>
      <c r="G9" s="115" t="s">
        <v>97</v>
      </c>
      <c r="H9" s="116">
        <v>10</v>
      </c>
      <c r="J9" s="113" t="s">
        <v>96</v>
      </c>
      <c r="K9" s="114">
        <v>0</v>
      </c>
      <c r="L9" s="115" t="s">
        <v>97</v>
      </c>
      <c r="M9" s="116">
        <v>13</v>
      </c>
      <c r="N9" s="113" t="s">
        <v>96</v>
      </c>
      <c r="O9" s="114">
        <v>7</v>
      </c>
      <c r="P9" s="115" t="s">
        <v>97</v>
      </c>
      <c r="Q9" s="116">
        <v>7</v>
      </c>
      <c r="S9" s="113" t="s">
        <v>96</v>
      </c>
      <c r="T9" s="114">
        <v>10</v>
      </c>
      <c r="U9" s="115" t="s">
        <v>97</v>
      </c>
      <c r="V9" s="116">
        <v>7</v>
      </c>
      <c r="W9" s="113" t="s">
        <v>96</v>
      </c>
      <c r="X9" s="114">
        <v>21</v>
      </c>
      <c r="Y9" s="115" t="s">
        <v>97</v>
      </c>
      <c r="Z9" s="116">
        <v>7</v>
      </c>
      <c r="AB9" s="113" t="s">
        <v>96</v>
      </c>
      <c r="AC9" s="114">
        <v>7</v>
      </c>
      <c r="AD9" s="115" t="s">
        <v>97</v>
      </c>
      <c r="AE9" s="116">
        <v>7</v>
      </c>
      <c r="AF9" s="113" t="s">
        <v>96</v>
      </c>
      <c r="AG9" s="114">
        <v>0</v>
      </c>
      <c r="AH9" s="115" t="s">
        <v>97</v>
      </c>
      <c r="AI9" s="116">
        <v>13</v>
      </c>
    </row>
    <row r="10" spans="1:38" s="88" customFormat="1" ht="9.9499999999999993" customHeight="1" x14ac:dyDescent="0.2">
      <c r="A10" s="113" t="s">
        <v>98</v>
      </c>
      <c r="B10" s="114">
        <v>13</v>
      </c>
      <c r="C10" s="115" t="s">
        <v>99</v>
      </c>
      <c r="D10" s="116">
        <v>13</v>
      </c>
      <c r="E10" s="113" t="s">
        <v>98</v>
      </c>
      <c r="F10" s="114">
        <v>28</v>
      </c>
      <c r="G10" s="115" t="s">
        <v>99</v>
      </c>
      <c r="H10" s="116">
        <v>24</v>
      </c>
      <c r="J10" s="113" t="s">
        <v>98</v>
      </c>
      <c r="K10" s="114">
        <v>7</v>
      </c>
      <c r="L10" s="115" t="s">
        <v>99</v>
      </c>
      <c r="M10" s="116">
        <v>10</v>
      </c>
      <c r="N10" s="113" t="s">
        <v>98</v>
      </c>
      <c r="O10" s="114">
        <v>10</v>
      </c>
      <c r="P10" s="115" t="s">
        <v>99</v>
      </c>
      <c r="Q10" s="116">
        <v>17</v>
      </c>
      <c r="S10" s="113" t="s">
        <v>98</v>
      </c>
      <c r="T10" s="114">
        <v>0</v>
      </c>
      <c r="U10" s="115" t="s">
        <v>99</v>
      </c>
      <c r="V10" s="116">
        <v>10</v>
      </c>
      <c r="W10" s="113" t="s">
        <v>98</v>
      </c>
      <c r="X10" s="114">
        <v>14</v>
      </c>
      <c r="Y10" s="115" t="s">
        <v>99</v>
      </c>
      <c r="Z10" s="116">
        <v>13</v>
      </c>
      <c r="AB10" s="113" t="s">
        <v>98</v>
      </c>
      <c r="AC10" s="114">
        <v>13</v>
      </c>
      <c r="AD10" s="115" t="s">
        <v>99</v>
      </c>
      <c r="AE10" s="116">
        <v>13</v>
      </c>
      <c r="AF10" s="113" t="s">
        <v>98</v>
      </c>
      <c r="AG10" s="114">
        <v>7</v>
      </c>
      <c r="AH10" s="115" t="s">
        <v>99</v>
      </c>
      <c r="AI10" s="116">
        <v>0</v>
      </c>
    </row>
    <row r="11" spans="1:38" s="88" customFormat="1" ht="9.9499999999999993" customHeight="1" x14ac:dyDescent="0.2">
      <c r="A11" s="113" t="s">
        <v>100</v>
      </c>
      <c r="B11" s="114">
        <v>14</v>
      </c>
      <c r="C11" s="115" t="s">
        <v>101</v>
      </c>
      <c r="D11" s="116">
        <v>14</v>
      </c>
      <c r="E11" s="113" t="s">
        <v>100</v>
      </c>
      <c r="F11" s="114">
        <v>21</v>
      </c>
      <c r="G11" s="115" t="s">
        <v>101</v>
      </c>
      <c r="H11" s="116">
        <v>17</v>
      </c>
      <c r="J11" s="113" t="s">
        <v>100</v>
      </c>
      <c r="K11" s="114">
        <v>7</v>
      </c>
      <c r="L11" s="115" t="s">
        <v>101</v>
      </c>
      <c r="M11" s="116">
        <v>3</v>
      </c>
      <c r="N11" s="113" t="s">
        <v>100</v>
      </c>
      <c r="O11" s="114">
        <v>13</v>
      </c>
      <c r="P11" s="115" t="s">
        <v>101</v>
      </c>
      <c r="Q11" s="116">
        <v>13</v>
      </c>
      <c r="S11" s="113" t="s">
        <v>100</v>
      </c>
      <c r="T11" s="114">
        <v>7</v>
      </c>
      <c r="U11" s="115" t="s">
        <v>101</v>
      </c>
      <c r="V11" s="116">
        <v>7</v>
      </c>
      <c r="W11" s="113" t="s">
        <v>100</v>
      </c>
      <c r="X11" s="114">
        <v>10</v>
      </c>
      <c r="Y11" s="115" t="s">
        <v>101</v>
      </c>
      <c r="Z11" s="116">
        <v>14</v>
      </c>
      <c r="AB11" s="113" t="s">
        <v>100</v>
      </c>
      <c r="AC11" s="114">
        <v>21</v>
      </c>
      <c r="AD11" s="115" t="s">
        <v>101</v>
      </c>
      <c r="AE11" s="116">
        <v>16</v>
      </c>
      <c r="AF11" s="113" t="s">
        <v>100</v>
      </c>
      <c r="AG11" s="114">
        <v>10</v>
      </c>
      <c r="AH11" s="115" t="s">
        <v>101</v>
      </c>
      <c r="AI11" s="116">
        <v>7</v>
      </c>
    </row>
    <row r="12" spans="1:38" s="88" customFormat="1" ht="9.9499999999999993" customHeight="1" x14ac:dyDescent="0.2">
      <c r="A12" s="113" t="s">
        <v>102</v>
      </c>
      <c r="B12" s="114">
        <v>7</v>
      </c>
      <c r="C12" s="115" t="s">
        <v>103</v>
      </c>
      <c r="D12" s="116">
        <v>3</v>
      </c>
      <c r="E12" s="113" t="s">
        <v>102</v>
      </c>
      <c r="F12" s="114">
        <v>14</v>
      </c>
      <c r="G12" s="115" t="s">
        <v>103</v>
      </c>
      <c r="H12" s="116">
        <v>28</v>
      </c>
      <c r="J12" s="113" t="s">
        <v>102</v>
      </c>
      <c r="K12" s="114">
        <v>3</v>
      </c>
      <c r="L12" s="115" t="s">
        <v>103</v>
      </c>
      <c r="M12" s="116">
        <v>10</v>
      </c>
      <c r="N12" s="113" t="s">
        <v>102</v>
      </c>
      <c r="O12" s="114">
        <v>14</v>
      </c>
      <c r="P12" s="115" t="s">
        <v>103</v>
      </c>
      <c r="Q12" s="116">
        <v>6</v>
      </c>
      <c r="S12" s="113" t="s">
        <v>102</v>
      </c>
      <c r="T12" s="114">
        <v>14</v>
      </c>
      <c r="U12" s="115" t="s">
        <v>103</v>
      </c>
      <c r="V12" s="116">
        <v>0</v>
      </c>
      <c r="W12" s="113" t="s">
        <v>102</v>
      </c>
      <c r="X12" s="114">
        <v>14</v>
      </c>
      <c r="Y12" s="115" t="s">
        <v>103</v>
      </c>
      <c r="Z12" s="116">
        <v>21</v>
      </c>
      <c r="AB12" s="113" t="s">
        <v>102</v>
      </c>
      <c r="AC12" s="114">
        <v>14</v>
      </c>
      <c r="AD12" s="115" t="s">
        <v>103</v>
      </c>
      <c r="AE12" s="116">
        <v>21</v>
      </c>
      <c r="AF12" s="113" t="s">
        <v>102</v>
      </c>
      <c r="AG12" s="114">
        <v>7</v>
      </c>
      <c r="AH12" s="115" t="s">
        <v>103</v>
      </c>
      <c r="AI12" s="116">
        <v>3</v>
      </c>
    </row>
    <row r="13" spans="1:38" s="88" customFormat="1" ht="9.9499999999999993" customHeight="1" x14ac:dyDescent="0.2">
      <c r="A13" s="113" t="s">
        <v>104</v>
      </c>
      <c r="B13" s="114">
        <v>14</v>
      </c>
      <c r="C13" s="115" t="s">
        <v>105</v>
      </c>
      <c r="D13" s="116">
        <v>7</v>
      </c>
      <c r="E13" s="113" t="s">
        <v>104</v>
      </c>
      <c r="F13" s="114">
        <v>21</v>
      </c>
      <c r="G13" s="115" t="s">
        <v>105</v>
      </c>
      <c r="H13" s="116">
        <v>16</v>
      </c>
      <c r="J13" s="113" t="s">
        <v>104</v>
      </c>
      <c r="K13" s="114">
        <v>14</v>
      </c>
      <c r="L13" s="115" t="s">
        <v>105</v>
      </c>
      <c r="M13" s="116">
        <v>7</v>
      </c>
      <c r="N13" s="113" t="s">
        <v>104</v>
      </c>
      <c r="O13" s="114">
        <v>17</v>
      </c>
      <c r="P13" s="115" t="s">
        <v>105</v>
      </c>
      <c r="Q13" s="116">
        <v>13</v>
      </c>
      <c r="S13" s="113" t="s">
        <v>104</v>
      </c>
      <c r="T13" s="114">
        <v>17</v>
      </c>
      <c r="U13" s="115" t="s">
        <v>105</v>
      </c>
      <c r="V13" s="116">
        <v>10</v>
      </c>
      <c r="W13" s="113" t="s">
        <v>104</v>
      </c>
      <c r="X13" s="114">
        <v>10</v>
      </c>
      <c r="Y13" s="115" t="s">
        <v>105</v>
      </c>
      <c r="Z13" s="116">
        <v>14</v>
      </c>
      <c r="AB13" s="113" t="s">
        <v>104</v>
      </c>
      <c r="AC13" s="114">
        <v>10</v>
      </c>
      <c r="AD13" s="115" t="s">
        <v>105</v>
      </c>
      <c r="AE13" s="116">
        <v>17</v>
      </c>
      <c r="AF13" s="113" t="s">
        <v>104</v>
      </c>
      <c r="AG13" s="114">
        <v>17</v>
      </c>
      <c r="AH13" s="115" t="s">
        <v>105</v>
      </c>
      <c r="AI13" s="116">
        <v>10</v>
      </c>
    </row>
    <row r="14" spans="1:38" s="88" customFormat="1" ht="9.9499999999999993" customHeight="1" x14ac:dyDescent="0.2">
      <c r="A14" s="113" t="s">
        <v>106</v>
      </c>
      <c r="B14" s="114">
        <v>7</v>
      </c>
      <c r="C14" s="115" t="s">
        <v>107</v>
      </c>
      <c r="D14" s="116">
        <v>10</v>
      </c>
      <c r="E14" s="113" t="s">
        <v>106</v>
      </c>
      <c r="F14" s="114">
        <v>17</v>
      </c>
      <c r="G14" s="115" t="s">
        <v>107</v>
      </c>
      <c r="H14" s="116">
        <v>24</v>
      </c>
      <c r="J14" s="113" t="s">
        <v>106</v>
      </c>
      <c r="K14" s="114">
        <v>10</v>
      </c>
      <c r="L14" s="115" t="s">
        <v>107</v>
      </c>
      <c r="M14" s="116">
        <v>0</v>
      </c>
      <c r="N14" s="113" t="s">
        <v>106</v>
      </c>
      <c r="O14" s="114">
        <v>13</v>
      </c>
      <c r="P14" s="115" t="s">
        <v>107</v>
      </c>
      <c r="Q14" s="116">
        <v>17</v>
      </c>
      <c r="S14" s="113" t="s">
        <v>106</v>
      </c>
      <c r="T14" s="114">
        <v>7</v>
      </c>
      <c r="U14" s="115" t="s">
        <v>107</v>
      </c>
      <c r="V14" s="116">
        <v>3</v>
      </c>
      <c r="W14" s="113" t="s">
        <v>106</v>
      </c>
      <c r="X14" s="114">
        <v>7</v>
      </c>
      <c r="Y14" s="115" t="s">
        <v>107</v>
      </c>
      <c r="Z14" s="116">
        <v>10</v>
      </c>
      <c r="AB14" s="113" t="s">
        <v>106</v>
      </c>
      <c r="AC14" s="114">
        <v>14</v>
      </c>
      <c r="AD14" s="115" t="s">
        <v>107</v>
      </c>
      <c r="AE14" s="116">
        <v>13</v>
      </c>
      <c r="AF14" s="113" t="s">
        <v>106</v>
      </c>
      <c r="AG14" s="114">
        <v>7</v>
      </c>
      <c r="AH14" s="115" t="s">
        <v>107</v>
      </c>
      <c r="AI14" s="116">
        <v>3</v>
      </c>
    </row>
    <row r="15" spans="1:38" s="88" customFormat="1" ht="9.9499999999999993" customHeight="1" x14ac:dyDescent="0.2">
      <c r="A15" s="113" t="s">
        <v>108</v>
      </c>
      <c r="B15" s="114">
        <v>10</v>
      </c>
      <c r="C15" s="115" t="s">
        <v>109</v>
      </c>
      <c r="D15" s="116">
        <v>3</v>
      </c>
      <c r="E15" s="113" t="s">
        <v>108</v>
      </c>
      <c r="F15" s="114">
        <v>28</v>
      </c>
      <c r="G15" s="115" t="s">
        <v>109</v>
      </c>
      <c r="H15" s="116">
        <v>17</v>
      </c>
      <c r="J15" s="113" t="s">
        <v>108</v>
      </c>
      <c r="K15" s="114">
        <v>13</v>
      </c>
      <c r="L15" s="115" t="s">
        <v>109</v>
      </c>
      <c r="M15" s="116">
        <v>7</v>
      </c>
      <c r="N15" s="113" t="s">
        <v>108</v>
      </c>
      <c r="O15" s="114">
        <v>7</v>
      </c>
      <c r="P15" s="115" t="s">
        <v>109</v>
      </c>
      <c r="Q15" s="116">
        <v>14</v>
      </c>
      <c r="S15" s="113" t="s">
        <v>108</v>
      </c>
      <c r="T15" s="114">
        <v>3</v>
      </c>
      <c r="U15" s="115" t="s">
        <v>109</v>
      </c>
      <c r="V15" s="116">
        <v>7</v>
      </c>
      <c r="W15" s="113" t="s">
        <v>108</v>
      </c>
      <c r="X15" s="114">
        <v>14</v>
      </c>
      <c r="Y15" s="115" t="s">
        <v>109</v>
      </c>
      <c r="Z15" s="116">
        <v>21</v>
      </c>
      <c r="AB15" s="113" t="s">
        <v>108</v>
      </c>
      <c r="AC15" s="114">
        <v>7</v>
      </c>
      <c r="AD15" s="115" t="s">
        <v>109</v>
      </c>
      <c r="AE15" s="116">
        <v>14</v>
      </c>
      <c r="AF15" s="113" t="s">
        <v>108</v>
      </c>
      <c r="AG15" s="114">
        <v>3</v>
      </c>
      <c r="AH15" s="115" t="s">
        <v>109</v>
      </c>
      <c r="AI15" s="116">
        <v>7</v>
      </c>
    </row>
    <row r="16" spans="1:38" s="88" customFormat="1" ht="9.9499999999999993" customHeight="1" x14ac:dyDescent="0.2">
      <c r="A16" s="113" t="s">
        <v>110</v>
      </c>
      <c r="B16" s="114">
        <v>13</v>
      </c>
      <c r="C16" s="115" t="s">
        <v>111</v>
      </c>
      <c r="D16" s="116">
        <v>7</v>
      </c>
      <c r="E16" s="113" t="s">
        <v>110</v>
      </c>
      <c r="F16" s="114">
        <v>16</v>
      </c>
      <c r="G16" s="115" t="s">
        <v>111</v>
      </c>
      <c r="H16" s="116">
        <v>21</v>
      </c>
      <c r="J16" s="113" t="s">
        <v>110</v>
      </c>
      <c r="K16" s="114">
        <v>14</v>
      </c>
      <c r="L16" s="115" t="s">
        <v>111</v>
      </c>
      <c r="M16" s="116">
        <v>10</v>
      </c>
      <c r="N16" s="113" t="s">
        <v>110</v>
      </c>
      <c r="O16" s="114">
        <v>16</v>
      </c>
      <c r="P16" s="115" t="s">
        <v>111</v>
      </c>
      <c r="Q16" s="116">
        <v>28</v>
      </c>
      <c r="S16" s="113" t="s">
        <v>110</v>
      </c>
      <c r="T16" s="114">
        <v>13</v>
      </c>
      <c r="U16" s="115" t="s">
        <v>111</v>
      </c>
      <c r="V16" s="116">
        <v>14</v>
      </c>
      <c r="W16" s="113" t="s">
        <v>110</v>
      </c>
      <c r="X16" s="114">
        <v>14</v>
      </c>
      <c r="Y16" s="115" t="s">
        <v>111</v>
      </c>
      <c r="Z16" s="116">
        <v>17</v>
      </c>
      <c r="AB16" s="113" t="s">
        <v>110</v>
      </c>
      <c r="AC16" s="114">
        <v>17</v>
      </c>
      <c r="AD16" s="115" t="s">
        <v>111</v>
      </c>
      <c r="AE16" s="116">
        <v>7</v>
      </c>
      <c r="AF16" s="113" t="s">
        <v>110</v>
      </c>
      <c r="AG16" s="114">
        <v>10</v>
      </c>
      <c r="AH16" s="115" t="s">
        <v>111</v>
      </c>
      <c r="AI16" s="116">
        <v>14</v>
      </c>
    </row>
    <row r="17" spans="1:39" s="88" customFormat="1" ht="9.9499999999999993" customHeight="1" x14ac:dyDescent="0.2">
      <c r="A17" s="113" t="s">
        <v>112</v>
      </c>
      <c r="B17" s="114">
        <v>14</v>
      </c>
      <c r="C17" s="115" t="s">
        <v>113</v>
      </c>
      <c r="D17" s="116">
        <v>10</v>
      </c>
      <c r="E17" s="113" t="s">
        <v>112</v>
      </c>
      <c r="F17" s="114">
        <v>21</v>
      </c>
      <c r="G17" s="115" t="s">
        <v>113</v>
      </c>
      <c r="H17" s="116">
        <v>17</v>
      </c>
      <c r="J17" s="113" t="s">
        <v>112</v>
      </c>
      <c r="K17" s="114">
        <v>10</v>
      </c>
      <c r="L17" s="115" t="s">
        <v>113</v>
      </c>
      <c r="M17" s="116">
        <v>3</v>
      </c>
      <c r="N17" s="113" t="s">
        <v>112</v>
      </c>
      <c r="O17" s="114">
        <v>17</v>
      </c>
      <c r="P17" s="115" t="s">
        <v>113</v>
      </c>
      <c r="Q17" s="116">
        <v>10</v>
      </c>
      <c r="S17" s="113" t="s">
        <v>112</v>
      </c>
      <c r="T17" s="114">
        <v>14</v>
      </c>
      <c r="U17" s="115" t="s">
        <v>113</v>
      </c>
      <c r="V17" s="116">
        <v>7</v>
      </c>
      <c r="W17" s="113" t="s">
        <v>112</v>
      </c>
      <c r="X17" s="114">
        <v>21</v>
      </c>
      <c r="Y17" s="115" t="s">
        <v>113</v>
      </c>
      <c r="Z17" s="116">
        <v>7</v>
      </c>
      <c r="AB17" s="113" t="s">
        <v>112</v>
      </c>
      <c r="AC17" s="114">
        <v>21</v>
      </c>
      <c r="AD17" s="115" t="s">
        <v>113</v>
      </c>
      <c r="AE17" s="116">
        <v>14</v>
      </c>
      <c r="AF17" s="113" t="s">
        <v>112</v>
      </c>
      <c r="AG17" s="114">
        <v>3</v>
      </c>
      <c r="AH17" s="115" t="s">
        <v>113</v>
      </c>
      <c r="AI17" s="116">
        <v>6</v>
      </c>
    </row>
    <row r="18" spans="1:39" s="88" customFormat="1" ht="9.9499999999999993" customHeight="1" x14ac:dyDescent="0.2">
      <c r="A18" s="113" t="s">
        <v>114</v>
      </c>
      <c r="B18" s="114">
        <v>6</v>
      </c>
      <c r="C18" s="115" t="s">
        <v>115</v>
      </c>
      <c r="D18" s="116">
        <v>13</v>
      </c>
      <c r="E18" s="113" t="s">
        <v>114</v>
      </c>
      <c r="F18" s="114">
        <v>17</v>
      </c>
      <c r="G18" s="115" t="s">
        <v>115</v>
      </c>
      <c r="H18" s="116">
        <v>23</v>
      </c>
      <c r="J18" s="113" t="s">
        <v>114</v>
      </c>
      <c r="K18" s="114">
        <v>7</v>
      </c>
      <c r="L18" s="115" t="s">
        <v>115</v>
      </c>
      <c r="M18" s="116">
        <v>7</v>
      </c>
      <c r="N18" s="113" t="s">
        <v>114</v>
      </c>
      <c r="O18" s="114">
        <v>7</v>
      </c>
      <c r="P18" s="115" t="s">
        <v>115</v>
      </c>
      <c r="Q18" s="116">
        <v>14</v>
      </c>
      <c r="S18" s="113" t="s">
        <v>114</v>
      </c>
      <c r="T18" s="114">
        <v>0</v>
      </c>
      <c r="U18" s="115" t="s">
        <v>115</v>
      </c>
      <c r="V18" s="116">
        <v>10</v>
      </c>
      <c r="W18" s="113" t="s">
        <v>114</v>
      </c>
      <c r="X18" s="114">
        <v>17</v>
      </c>
      <c r="Y18" s="115" t="s">
        <v>115</v>
      </c>
      <c r="Z18" s="116">
        <v>17</v>
      </c>
      <c r="AB18" s="113" t="s">
        <v>114</v>
      </c>
      <c r="AC18" s="114">
        <v>7</v>
      </c>
      <c r="AD18" s="115" t="s">
        <v>115</v>
      </c>
      <c r="AE18" s="116">
        <v>17</v>
      </c>
      <c r="AF18" s="113" t="s">
        <v>114</v>
      </c>
      <c r="AG18" s="114">
        <v>7</v>
      </c>
      <c r="AH18" s="115" t="s">
        <v>115</v>
      </c>
      <c r="AI18" s="116">
        <v>10</v>
      </c>
    </row>
    <row r="19" spans="1:39" s="88" customFormat="1" ht="9.9499999999999993" customHeight="1" x14ac:dyDescent="0.2">
      <c r="A19" s="113" t="s">
        <v>116</v>
      </c>
      <c r="B19" s="114">
        <v>10</v>
      </c>
      <c r="C19" s="115" t="s">
        <v>117</v>
      </c>
      <c r="D19" s="116">
        <v>7</v>
      </c>
      <c r="E19" s="113" t="s">
        <v>116</v>
      </c>
      <c r="F19" s="114">
        <v>24</v>
      </c>
      <c r="G19" s="115" t="s">
        <v>117</v>
      </c>
      <c r="H19" s="116">
        <v>17</v>
      </c>
      <c r="J19" s="113" t="s">
        <v>116</v>
      </c>
      <c r="K19" s="114">
        <v>0</v>
      </c>
      <c r="L19" s="115" t="s">
        <v>117</v>
      </c>
      <c r="M19" s="116">
        <v>14</v>
      </c>
      <c r="N19" s="113" t="s">
        <v>116</v>
      </c>
      <c r="O19" s="114">
        <v>13</v>
      </c>
      <c r="P19" s="115" t="s">
        <v>117</v>
      </c>
      <c r="Q19" s="116">
        <v>10</v>
      </c>
      <c r="S19" s="113" t="s">
        <v>116</v>
      </c>
      <c r="T19" s="114">
        <v>14</v>
      </c>
      <c r="U19" s="115" t="s">
        <v>117</v>
      </c>
      <c r="V19" s="116">
        <v>14</v>
      </c>
      <c r="W19" s="113" t="s">
        <v>116</v>
      </c>
      <c r="X19" s="114">
        <v>10</v>
      </c>
      <c r="Y19" s="115" t="s">
        <v>117</v>
      </c>
      <c r="Z19" s="116">
        <v>14</v>
      </c>
      <c r="AB19" s="113" t="s">
        <v>116</v>
      </c>
      <c r="AC19" s="114">
        <v>13</v>
      </c>
      <c r="AD19" s="115" t="s">
        <v>117</v>
      </c>
      <c r="AE19" s="116">
        <v>13</v>
      </c>
      <c r="AF19" s="113" t="s">
        <v>116</v>
      </c>
      <c r="AG19" s="114">
        <v>0</v>
      </c>
      <c r="AH19" s="115" t="s">
        <v>117</v>
      </c>
      <c r="AI19" s="116">
        <v>7</v>
      </c>
    </row>
    <row r="20" spans="1:39" s="88" customFormat="1" ht="9.9499999999999993" customHeight="1" x14ac:dyDescent="0.2">
      <c r="A20" s="113" t="s">
        <v>118</v>
      </c>
      <c r="B20" s="114">
        <v>7</v>
      </c>
      <c r="C20" s="115" t="s">
        <v>119</v>
      </c>
      <c r="D20" s="116">
        <v>7</v>
      </c>
      <c r="E20" s="113" t="s">
        <v>118</v>
      </c>
      <c r="F20" s="114">
        <v>10</v>
      </c>
      <c r="G20" s="115" t="s">
        <v>119</v>
      </c>
      <c r="H20" s="116">
        <v>24</v>
      </c>
      <c r="J20" s="113" t="s">
        <v>118</v>
      </c>
      <c r="K20" s="114">
        <v>7</v>
      </c>
      <c r="L20" s="115" t="s">
        <v>119</v>
      </c>
      <c r="M20" s="116">
        <v>10</v>
      </c>
      <c r="N20" s="113" t="s">
        <v>118</v>
      </c>
      <c r="O20" s="114">
        <v>17</v>
      </c>
      <c r="P20" s="115" t="s">
        <v>119</v>
      </c>
      <c r="Q20" s="116">
        <v>16</v>
      </c>
      <c r="S20" s="113" t="s">
        <v>118</v>
      </c>
      <c r="T20" s="114">
        <v>7</v>
      </c>
      <c r="U20" s="115" t="s">
        <v>119</v>
      </c>
      <c r="V20" s="116">
        <v>7</v>
      </c>
      <c r="W20" s="113" t="s">
        <v>118</v>
      </c>
      <c r="X20" s="114">
        <v>13</v>
      </c>
      <c r="Y20" s="115" t="s">
        <v>119</v>
      </c>
      <c r="Z20" s="116">
        <v>10</v>
      </c>
      <c r="AB20" s="113" t="s">
        <v>118</v>
      </c>
      <c r="AC20" s="114">
        <v>17</v>
      </c>
      <c r="AD20" s="115" t="s">
        <v>119</v>
      </c>
      <c r="AE20" s="116">
        <v>21</v>
      </c>
      <c r="AF20" s="113" t="s">
        <v>118</v>
      </c>
      <c r="AG20" s="114">
        <v>17</v>
      </c>
      <c r="AH20" s="115" t="s">
        <v>119</v>
      </c>
      <c r="AI20" s="116">
        <v>0</v>
      </c>
    </row>
    <row r="21" spans="1:39" s="88" customFormat="1" ht="9.9499999999999993" customHeight="1" x14ac:dyDescent="0.2">
      <c r="A21" s="113" t="s">
        <v>120</v>
      </c>
      <c r="B21" s="114">
        <v>14</v>
      </c>
      <c r="C21" s="115" t="s">
        <v>121</v>
      </c>
      <c r="D21" s="116">
        <v>13</v>
      </c>
      <c r="E21" s="113" t="s">
        <v>120</v>
      </c>
      <c r="F21" s="114">
        <v>28</v>
      </c>
      <c r="G21" s="115" t="s">
        <v>121</v>
      </c>
      <c r="H21" s="116">
        <v>14</v>
      </c>
      <c r="J21" s="113" t="s">
        <v>120</v>
      </c>
      <c r="K21" s="114">
        <v>10</v>
      </c>
      <c r="L21" s="115" t="s">
        <v>121</v>
      </c>
      <c r="M21" s="116">
        <v>7</v>
      </c>
      <c r="N21" s="113" t="s">
        <v>120</v>
      </c>
      <c r="O21" s="114">
        <v>7</v>
      </c>
      <c r="P21" s="115" t="s">
        <v>121</v>
      </c>
      <c r="Q21" s="116">
        <v>6</v>
      </c>
      <c r="S21" s="113" t="s">
        <v>120</v>
      </c>
      <c r="T21" s="114">
        <v>10</v>
      </c>
      <c r="U21" s="115" t="s">
        <v>121</v>
      </c>
      <c r="V21" s="116">
        <v>14</v>
      </c>
      <c r="W21" s="113" t="s">
        <v>120</v>
      </c>
      <c r="X21" s="114">
        <v>10</v>
      </c>
      <c r="Y21" s="115" t="s">
        <v>121</v>
      </c>
      <c r="Z21" s="116">
        <v>21</v>
      </c>
      <c r="AB21" s="113" t="s">
        <v>120</v>
      </c>
      <c r="AC21" s="114">
        <v>28</v>
      </c>
      <c r="AD21" s="115" t="s">
        <v>121</v>
      </c>
      <c r="AE21" s="116">
        <v>7</v>
      </c>
      <c r="AF21" s="113" t="s">
        <v>120</v>
      </c>
      <c r="AG21" s="114">
        <v>14</v>
      </c>
      <c r="AH21" s="115" t="s">
        <v>121</v>
      </c>
      <c r="AI21" s="116">
        <v>7</v>
      </c>
    </row>
    <row r="22" spans="1:39" s="88" customFormat="1" ht="9.9499999999999993" customHeight="1" x14ac:dyDescent="0.2">
      <c r="A22" s="113" t="s">
        <v>122</v>
      </c>
      <c r="B22" s="114">
        <v>13</v>
      </c>
      <c r="C22" s="115" t="s">
        <v>123</v>
      </c>
      <c r="D22" s="116">
        <v>10</v>
      </c>
      <c r="E22" s="113" t="s">
        <v>122</v>
      </c>
      <c r="F22" s="114">
        <v>21</v>
      </c>
      <c r="G22" s="115" t="s">
        <v>123</v>
      </c>
      <c r="H22" s="116">
        <v>21</v>
      </c>
      <c r="J22" s="113" t="s">
        <v>122</v>
      </c>
      <c r="K22" s="114">
        <v>14</v>
      </c>
      <c r="L22" s="115" t="s">
        <v>123</v>
      </c>
      <c r="M22" s="116">
        <v>14</v>
      </c>
      <c r="N22" s="113" t="s">
        <v>122</v>
      </c>
      <c r="O22" s="114">
        <v>14</v>
      </c>
      <c r="P22" s="115" t="s">
        <v>123</v>
      </c>
      <c r="Q22" s="116">
        <v>13</v>
      </c>
      <c r="S22" s="113" t="s">
        <v>122</v>
      </c>
      <c r="T22" s="114">
        <v>7</v>
      </c>
      <c r="U22" s="115" t="s">
        <v>123</v>
      </c>
      <c r="V22" s="116">
        <v>13</v>
      </c>
      <c r="W22" s="113" t="s">
        <v>122</v>
      </c>
      <c r="X22" s="114">
        <v>21</v>
      </c>
      <c r="Y22" s="115" t="s">
        <v>123</v>
      </c>
      <c r="Z22" s="116">
        <v>14</v>
      </c>
      <c r="AB22" s="113" t="s">
        <v>122</v>
      </c>
      <c r="AC22" s="114">
        <v>14</v>
      </c>
      <c r="AD22" s="115" t="s">
        <v>123</v>
      </c>
      <c r="AE22" s="116">
        <v>13</v>
      </c>
      <c r="AF22" s="113" t="s">
        <v>122</v>
      </c>
      <c r="AG22" s="114">
        <v>7</v>
      </c>
      <c r="AH22" s="115" t="s">
        <v>123</v>
      </c>
      <c r="AI22" s="116">
        <v>14</v>
      </c>
    </row>
    <row r="23" spans="1:39" s="88" customFormat="1" ht="9.9499999999999993" customHeight="1" x14ac:dyDescent="0.2">
      <c r="A23" s="113" t="s">
        <v>124</v>
      </c>
      <c r="B23" s="114">
        <v>7</v>
      </c>
      <c r="C23" s="115" t="s">
        <v>125</v>
      </c>
      <c r="D23" s="116">
        <v>7</v>
      </c>
      <c r="E23" s="113" t="s">
        <v>124</v>
      </c>
      <c r="F23" s="114">
        <v>20</v>
      </c>
      <c r="G23" s="115" t="s">
        <v>125</v>
      </c>
      <c r="H23" s="116">
        <v>7</v>
      </c>
      <c r="J23" s="113" t="s">
        <v>124</v>
      </c>
      <c r="K23" s="114">
        <v>7</v>
      </c>
      <c r="L23" s="115" t="s">
        <v>125</v>
      </c>
      <c r="M23" s="116">
        <v>7</v>
      </c>
      <c r="N23" s="113" t="s">
        <v>124</v>
      </c>
      <c r="O23" s="114">
        <v>24</v>
      </c>
      <c r="P23" s="115" t="s">
        <v>125</v>
      </c>
      <c r="Q23" s="116">
        <v>10</v>
      </c>
      <c r="S23" s="113" t="s">
        <v>124</v>
      </c>
      <c r="T23" s="114">
        <v>14</v>
      </c>
      <c r="U23" s="115" t="s">
        <v>125</v>
      </c>
      <c r="V23" s="116">
        <v>7</v>
      </c>
      <c r="W23" s="113" t="s">
        <v>124</v>
      </c>
      <c r="X23" s="114">
        <v>17</v>
      </c>
      <c r="Y23" s="115" t="s">
        <v>125</v>
      </c>
      <c r="Z23" s="116">
        <v>10</v>
      </c>
      <c r="AB23" s="113" t="s">
        <v>124</v>
      </c>
      <c r="AC23" s="114">
        <v>17</v>
      </c>
      <c r="AD23" s="115" t="s">
        <v>125</v>
      </c>
      <c r="AE23" s="116">
        <v>24</v>
      </c>
      <c r="AF23" s="113" t="s">
        <v>124</v>
      </c>
      <c r="AG23" s="114">
        <v>10</v>
      </c>
      <c r="AH23" s="115" t="s">
        <v>125</v>
      </c>
      <c r="AI23" s="116">
        <v>3</v>
      </c>
    </row>
    <row r="24" spans="1:39" s="88" customFormat="1" ht="9.9499999999999993" customHeight="1" x14ac:dyDescent="0.2">
      <c r="A24" s="117" t="s">
        <v>126</v>
      </c>
      <c r="B24" s="118"/>
      <c r="C24" s="118"/>
      <c r="D24" s="118"/>
      <c r="E24" s="118" t="s">
        <v>127</v>
      </c>
      <c r="F24" s="118"/>
      <c r="G24" s="118"/>
      <c r="H24" s="119"/>
      <c r="I24" s="81"/>
      <c r="J24" s="120" t="s">
        <v>126</v>
      </c>
      <c r="K24" s="121"/>
      <c r="L24" s="121"/>
      <c r="M24" s="121"/>
      <c r="N24" s="121" t="s">
        <v>127</v>
      </c>
      <c r="O24" s="121"/>
      <c r="P24" s="121"/>
      <c r="Q24" s="122"/>
      <c r="R24" s="81"/>
      <c r="S24" s="123" t="s">
        <v>126</v>
      </c>
      <c r="T24" s="124"/>
      <c r="U24" s="124"/>
      <c r="V24" s="124"/>
      <c r="W24" s="124" t="s">
        <v>127</v>
      </c>
      <c r="X24" s="124"/>
      <c r="Y24" s="124"/>
      <c r="Z24" s="125"/>
      <c r="AB24" s="126" t="s">
        <v>126</v>
      </c>
      <c r="AC24" s="127"/>
      <c r="AD24" s="127"/>
      <c r="AE24" s="127"/>
      <c r="AF24" s="127" t="s">
        <v>127</v>
      </c>
      <c r="AG24" s="127"/>
      <c r="AH24" s="127"/>
      <c r="AI24" s="128"/>
    </row>
    <row r="25" spans="1:39" s="88" customFormat="1" ht="9.9499999999999993" customHeight="1" x14ac:dyDescent="0.2">
      <c r="A25" s="88">
        <f>SUM(B6:B23)+SUM(D6:D23)</f>
        <v>345</v>
      </c>
      <c r="B25" s="88">
        <v>345</v>
      </c>
      <c r="E25" s="88">
        <f>SUM(F6:F23)+SUM(H6:H23)</f>
        <v>720</v>
      </c>
      <c r="F25" s="88">
        <v>720</v>
      </c>
      <c r="I25" s="81"/>
      <c r="J25" s="81">
        <f>SUM(K6:K23)+SUM(M6:M23)</f>
        <v>296</v>
      </c>
      <c r="K25" s="81">
        <v>296</v>
      </c>
      <c r="L25" s="81"/>
      <c r="M25" s="81"/>
      <c r="N25" s="81">
        <f>SUM(O6:O23)+SUM(Q6:Q23)</f>
        <v>458</v>
      </c>
      <c r="O25" s="81">
        <v>458</v>
      </c>
      <c r="P25" s="81"/>
      <c r="Q25" s="81"/>
      <c r="R25" s="81"/>
      <c r="S25" s="81">
        <f>SUM(T6:T23)+SUM(V6:V23)</f>
        <v>329</v>
      </c>
      <c r="T25" s="81">
        <v>329</v>
      </c>
      <c r="U25" s="81"/>
      <c r="V25" s="81"/>
      <c r="W25" s="81">
        <f>SUM(X6:X23)+SUM(Z6:Z23)</f>
        <v>498</v>
      </c>
      <c r="X25" s="81">
        <v>498</v>
      </c>
      <c r="Y25" s="81"/>
      <c r="Z25" s="81"/>
      <c r="AB25" s="81">
        <f>SUM(AC6:AC23)+SUM(AE6:AE23)</f>
        <v>523</v>
      </c>
      <c r="AC25" s="81">
        <v>523</v>
      </c>
      <c r="AD25" s="81"/>
      <c r="AE25" s="81"/>
      <c r="AF25" s="81">
        <f>SUM(AG6:AG23)+SUM(AI6:AI23)</f>
        <v>277</v>
      </c>
      <c r="AG25" s="81">
        <v>277</v>
      </c>
      <c r="AH25" s="81"/>
      <c r="AI25" s="81"/>
    </row>
    <row r="26" spans="1:39" s="88" customFormat="1" ht="9.9499999999999993" customHeight="1" x14ac:dyDescent="0.25">
      <c r="A26" s="129" t="s">
        <v>128</v>
      </c>
      <c r="B26" s="130"/>
      <c r="C26" s="130"/>
      <c r="D26" s="130"/>
      <c r="E26" s="130"/>
      <c r="F26" s="130"/>
      <c r="G26" s="130"/>
      <c r="H26" s="131"/>
      <c r="I26" s="81"/>
      <c r="J26" s="132" t="s">
        <v>129</v>
      </c>
      <c r="K26" s="133"/>
      <c r="L26" s="133"/>
      <c r="M26" s="133"/>
      <c r="N26" s="133"/>
      <c r="O26" s="133"/>
      <c r="P26" s="133"/>
      <c r="Q26" s="134"/>
      <c r="R26" s="81"/>
      <c r="S26" s="135" t="s">
        <v>130</v>
      </c>
      <c r="T26" s="136"/>
      <c r="U26" s="136"/>
      <c r="V26" s="136"/>
      <c r="W26" s="136"/>
      <c r="X26" s="136"/>
      <c r="Y26" s="136"/>
      <c r="Z26" s="137"/>
      <c r="AB26" s="138" t="s">
        <v>131</v>
      </c>
      <c r="AC26" s="139"/>
      <c r="AD26" s="139"/>
      <c r="AE26" s="139"/>
      <c r="AF26" s="139"/>
      <c r="AG26" s="139"/>
      <c r="AH26" s="139"/>
      <c r="AI26" s="140"/>
      <c r="AJ26"/>
    </row>
    <row r="27" spans="1:39" s="88" customFormat="1" ht="9.9499999999999993" customHeight="1" x14ac:dyDescent="0.25">
      <c r="A27" s="92"/>
      <c r="B27" s="93"/>
      <c r="C27" s="93"/>
      <c r="D27" s="93"/>
      <c r="E27" s="93"/>
      <c r="F27" s="93"/>
      <c r="G27" s="93"/>
      <c r="H27" s="94"/>
      <c r="J27" s="92"/>
      <c r="K27" s="93"/>
      <c r="L27" s="93"/>
      <c r="M27" s="93"/>
      <c r="N27" s="93"/>
      <c r="O27" s="93"/>
      <c r="P27" s="93"/>
      <c r="Q27" s="94"/>
      <c r="S27" s="92"/>
      <c r="T27" s="93"/>
      <c r="U27" s="93"/>
      <c r="V27" s="93"/>
      <c r="W27" s="93"/>
      <c r="X27" s="93"/>
      <c r="Y27" s="93"/>
      <c r="Z27" s="94"/>
      <c r="AB27" s="92"/>
      <c r="AC27" s="93"/>
      <c r="AD27" s="93"/>
      <c r="AE27" s="93"/>
      <c r="AF27" s="93"/>
      <c r="AG27" s="93"/>
      <c r="AH27" s="93"/>
      <c r="AI27" s="94"/>
      <c r="AK27"/>
      <c r="AL27"/>
    </row>
    <row r="28" spans="1:39" s="81" customFormat="1" ht="9.9499999999999993" customHeight="1" x14ac:dyDescent="0.25">
      <c r="A28" s="141" t="s">
        <v>86</v>
      </c>
      <c r="B28" s="96"/>
      <c r="C28" s="96"/>
      <c r="D28" s="96"/>
      <c r="E28" s="97"/>
      <c r="F28" s="98" t="s">
        <v>85</v>
      </c>
      <c r="G28" s="99">
        <v>0</v>
      </c>
      <c r="H28" s="100"/>
      <c r="J28" s="101" t="s">
        <v>132</v>
      </c>
      <c r="K28" s="96"/>
      <c r="L28" s="96"/>
      <c r="M28" s="96"/>
      <c r="N28" s="97"/>
      <c r="O28" s="98" t="s">
        <v>85</v>
      </c>
      <c r="P28" s="99">
        <v>0</v>
      </c>
      <c r="Q28" s="100"/>
      <c r="S28" s="95" t="s">
        <v>133</v>
      </c>
      <c r="T28" s="96"/>
      <c r="U28" s="96"/>
      <c r="V28" s="96"/>
      <c r="W28" s="97"/>
      <c r="X28" s="98" t="s">
        <v>85</v>
      </c>
      <c r="Y28" s="99">
        <v>0</v>
      </c>
      <c r="Z28" s="100"/>
      <c r="AB28" s="101" t="s">
        <v>134</v>
      </c>
      <c r="AC28" s="96"/>
      <c r="AD28" s="96"/>
      <c r="AE28" s="96"/>
      <c r="AF28" s="97"/>
      <c r="AG28" s="98" t="s">
        <v>85</v>
      </c>
      <c r="AH28" s="99">
        <v>0</v>
      </c>
      <c r="AI28" s="100"/>
    </row>
    <row r="29" spans="1:39" s="88" customFormat="1" ht="9.9499999999999993" customHeight="1" x14ac:dyDescent="0.25">
      <c r="A29" s="102"/>
      <c r="H29" s="103"/>
      <c r="J29" s="102"/>
      <c r="Q29" s="103"/>
      <c r="S29" s="102"/>
      <c r="Z29" s="103"/>
      <c r="AB29" s="102"/>
      <c r="AI29" s="103"/>
      <c r="AK29"/>
    </row>
    <row r="30" spans="1:39" s="88" customFormat="1" ht="9.9499999999999993" customHeight="1" x14ac:dyDescent="0.2">
      <c r="A30" s="104" t="s">
        <v>88</v>
      </c>
      <c r="B30" s="105"/>
      <c r="C30" s="105"/>
      <c r="D30" s="106">
        <v>2023</v>
      </c>
      <c r="E30" s="107"/>
      <c r="F30" s="108" t="s">
        <v>89</v>
      </c>
      <c r="G30" s="109"/>
      <c r="H30" s="110"/>
      <c r="J30" s="104" t="s">
        <v>88</v>
      </c>
      <c r="K30" s="111"/>
      <c r="L30" s="111"/>
      <c r="M30" s="106">
        <v>2023</v>
      </c>
      <c r="N30" s="107"/>
      <c r="O30" s="108" t="s">
        <v>89</v>
      </c>
      <c r="P30" s="108"/>
      <c r="Q30" s="112"/>
      <c r="R30" s="81"/>
      <c r="S30" s="104" t="s">
        <v>88</v>
      </c>
      <c r="T30" s="105"/>
      <c r="U30" s="105"/>
      <c r="V30" s="106">
        <v>2023</v>
      </c>
      <c r="W30" s="107"/>
      <c r="X30" s="108" t="s">
        <v>89</v>
      </c>
      <c r="Y30" s="109"/>
      <c r="Z30" s="110"/>
      <c r="AA30" s="81"/>
      <c r="AB30" s="104" t="s">
        <v>88</v>
      </c>
      <c r="AC30" s="105"/>
      <c r="AD30" s="105"/>
      <c r="AE30" s="106">
        <v>2023</v>
      </c>
      <c r="AF30" s="107"/>
      <c r="AG30" s="108" t="s">
        <v>89</v>
      </c>
      <c r="AH30" s="109"/>
      <c r="AI30" s="110"/>
    </row>
    <row r="31" spans="1:39" s="88" customFormat="1" ht="10.5" customHeight="1" x14ac:dyDescent="0.25">
      <c r="A31" s="113" t="s">
        <v>90</v>
      </c>
      <c r="B31" s="114">
        <v>7</v>
      </c>
      <c r="C31" s="115" t="s">
        <v>91</v>
      </c>
      <c r="D31" s="116">
        <v>10</v>
      </c>
      <c r="E31" s="113" t="s">
        <v>90</v>
      </c>
      <c r="F31" s="114">
        <v>10</v>
      </c>
      <c r="G31" s="115" t="s">
        <v>91</v>
      </c>
      <c r="H31" s="116">
        <v>7</v>
      </c>
      <c r="J31" s="113" t="s">
        <v>90</v>
      </c>
      <c r="K31" s="114">
        <v>13</v>
      </c>
      <c r="L31" s="115" t="s">
        <v>91</v>
      </c>
      <c r="M31" s="116">
        <v>10</v>
      </c>
      <c r="N31" s="113" t="s">
        <v>90</v>
      </c>
      <c r="O31" s="114">
        <v>10</v>
      </c>
      <c r="P31" s="115" t="s">
        <v>91</v>
      </c>
      <c r="Q31" s="116">
        <v>7</v>
      </c>
      <c r="S31" s="113" t="s">
        <v>90</v>
      </c>
      <c r="T31" s="114">
        <v>10</v>
      </c>
      <c r="U31" s="115" t="s">
        <v>91</v>
      </c>
      <c r="V31" s="116">
        <v>10</v>
      </c>
      <c r="W31" s="113" t="s">
        <v>90</v>
      </c>
      <c r="X31" s="114">
        <v>7</v>
      </c>
      <c r="Y31" s="115" t="s">
        <v>91</v>
      </c>
      <c r="Z31" s="116">
        <v>7</v>
      </c>
      <c r="AB31" s="113" t="s">
        <v>90</v>
      </c>
      <c r="AC31" s="114">
        <v>28</v>
      </c>
      <c r="AD31" s="115" t="s">
        <v>91</v>
      </c>
      <c r="AE31" s="116">
        <v>24</v>
      </c>
      <c r="AF31" s="113" t="s">
        <v>90</v>
      </c>
      <c r="AG31" s="114">
        <v>7</v>
      </c>
      <c r="AH31" s="115" t="s">
        <v>91</v>
      </c>
      <c r="AI31" s="116">
        <v>7</v>
      </c>
      <c r="AL31"/>
      <c r="AM31"/>
    </row>
    <row r="32" spans="1:39" s="88" customFormat="1" ht="9.9499999999999993" customHeight="1" x14ac:dyDescent="0.25">
      <c r="A32" s="113" t="s">
        <v>92</v>
      </c>
      <c r="B32" s="114">
        <v>7</v>
      </c>
      <c r="C32" s="115" t="s">
        <v>93</v>
      </c>
      <c r="D32" s="116">
        <v>6</v>
      </c>
      <c r="E32" s="113" t="s">
        <v>92</v>
      </c>
      <c r="F32" s="114">
        <v>21</v>
      </c>
      <c r="G32" s="115" t="s">
        <v>93</v>
      </c>
      <c r="H32" s="116">
        <v>14</v>
      </c>
      <c r="J32" s="113" t="s">
        <v>92</v>
      </c>
      <c r="K32" s="114">
        <v>7</v>
      </c>
      <c r="L32" s="115" t="s">
        <v>93</v>
      </c>
      <c r="M32" s="116">
        <v>7</v>
      </c>
      <c r="N32" s="113" t="s">
        <v>92</v>
      </c>
      <c r="O32" s="114">
        <v>3</v>
      </c>
      <c r="P32" s="115" t="s">
        <v>93</v>
      </c>
      <c r="Q32" s="116">
        <v>6</v>
      </c>
      <c r="S32" s="113" t="s">
        <v>92</v>
      </c>
      <c r="T32" s="114">
        <v>17</v>
      </c>
      <c r="U32" s="115" t="s">
        <v>93</v>
      </c>
      <c r="V32" s="116">
        <v>6</v>
      </c>
      <c r="W32" s="113" t="s">
        <v>92</v>
      </c>
      <c r="X32" s="114">
        <v>3</v>
      </c>
      <c r="Y32" s="115" t="s">
        <v>93</v>
      </c>
      <c r="Z32" s="116">
        <v>6</v>
      </c>
      <c r="AB32" s="113" t="s">
        <v>92</v>
      </c>
      <c r="AC32" s="114">
        <v>21</v>
      </c>
      <c r="AD32" s="115" t="s">
        <v>93</v>
      </c>
      <c r="AE32" s="116">
        <v>21</v>
      </c>
      <c r="AF32" s="113" t="s">
        <v>92</v>
      </c>
      <c r="AG32" s="114">
        <v>14</v>
      </c>
      <c r="AH32" s="115" t="s">
        <v>93</v>
      </c>
      <c r="AI32" s="116">
        <v>13</v>
      </c>
      <c r="AK32"/>
    </row>
    <row r="33" spans="1:37" s="88" customFormat="1" ht="9.9499999999999993" customHeight="1" x14ac:dyDescent="0.2">
      <c r="A33" s="113" t="s">
        <v>94</v>
      </c>
      <c r="B33" s="114">
        <v>3</v>
      </c>
      <c r="C33" s="115" t="s">
        <v>95</v>
      </c>
      <c r="D33" s="116">
        <v>7</v>
      </c>
      <c r="E33" s="113" t="s">
        <v>94</v>
      </c>
      <c r="F33" s="114">
        <v>7</v>
      </c>
      <c r="G33" s="115" t="s">
        <v>95</v>
      </c>
      <c r="H33" s="116">
        <v>10</v>
      </c>
      <c r="J33" s="113" t="s">
        <v>94</v>
      </c>
      <c r="K33" s="114">
        <v>6</v>
      </c>
      <c r="L33" s="115" t="s">
        <v>95</v>
      </c>
      <c r="M33" s="116">
        <v>10</v>
      </c>
      <c r="N33" s="113" t="s">
        <v>94</v>
      </c>
      <c r="O33" s="114">
        <v>7</v>
      </c>
      <c r="P33" s="115" t="s">
        <v>95</v>
      </c>
      <c r="Q33" s="116">
        <v>13</v>
      </c>
      <c r="S33" s="113" t="s">
        <v>94</v>
      </c>
      <c r="T33" s="114">
        <v>3</v>
      </c>
      <c r="U33" s="115" t="s">
        <v>95</v>
      </c>
      <c r="V33" s="116">
        <v>10</v>
      </c>
      <c r="W33" s="113" t="s">
        <v>94</v>
      </c>
      <c r="X33" s="114">
        <v>14</v>
      </c>
      <c r="Y33" s="115" t="s">
        <v>95</v>
      </c>
      <c r="Z33" s="116">
        <v>10</v>
      </c>
      <c r="AB33" s="113" t="s">
        <v>94</v>
      </c>
      <c r="AC33" s="114">
        <v>14</v>
      </c>
      <c r="AD33" s="115" t="s">
        <v>95</v>
      </c>
      <c r="AE33" s="116">
        <v>17</v>
      </c>
      <c r="AF33" s="113" t="s">
        <v>94</v>
      </c>
      <c r="AG33" s="114">
        <v>0</v>
      </c>
      <c r="AH33" s="115" t="s">
        <v>95</v>
      </c>
      <c r="AI33" s="116">
        <v>6</v>
      </c>
    </row>
    <row r="34" spans="1:37" s="88" customFormat="1" ht="9.9499999999999993" customHeight="1" x14ac:dyDescent="0.2">
      <c r="A34" s="113" t="s">
        <v>96</v>
      </c>
      <c r="B34" s="114">
        <v>10</v>
      </c>
      <c r="C34" s="115" t="s">
        <v>97</v>
      </c>
      <c r="D34" s="116">
        <v>14</v>
      </c>
      <c r="E34" s="113" t="s">
        <v>96</v>
      </c>
      <c r="F34" s="114">
        <v>14</v>
      </c>
      <c r="G34" s="115" t="s">
        <v>97</v>
      </c>
      <c r="H34" s="116">
        <v>14</v>
      </c>
      <c r="J34" s="113" t="s">
        <v>96</v>
      </c>
      <c r="K34" s="114">
        <v>13</v>
      </c>
      <c r="L34" s="115" t="s">
        <v>97</v>
      </c>
      <c r="M34" s="116">
        <v>7</v>
      </c>
      <c r="N34" s="113" t="s">
        <v>96</v>
      </c>
      <c r="O34" s="114">
        <v>0</v>
      </c>
      <c r="P34" s="115" t="s">
        <v>97</v>
      </c>
      <c r="Q34" s="116">
        <v>10</v>
      </c>
      <c r="S34" s="113" t="s">
        <v>96</v>
      </c>
      <c r="T34" s="114">
        <v>14</v>
      </c>
      <c r="U34" s="115" t="s">
        <v>97</v>
      </c>
      <c r="V34" s="116">
        <v>17</v>
      </c>
      <c r="W34" s="113" t="s">
        <v>96</v>
      </c>
      <c r="X34" s="114">
        <v>3</v>
      </c>
      <c r="Y34" s="115" t="s">
        <v>97</v>
      </c>
      <c r="Z34" s="116">
        <v>0</v>
      </c>
      <c r="AB34" s="113" t="s">
        <v>96</v>
      </c>
      <c r="AC34" s="114">
        <v>7</v>
      </c>
      <c r="AD34" s="115" t="s">
        <v>97</v>
      </c>
      <c r="AE34" s="116">
        <v>13</v>
      </c>
      <c r="AF34" s="113" t="s">
        <v>96</v>
      </c>
      <c r="AG34" s="114">
        <v>10</v>
      </c>
      <c r="AH34" s="115" t="s">
        <v>97</v>
      </c>
      <c r="AI34" s="116">
        <v>13</v>
      </c>
    </row>
    <row r="35" spans="1:37" s="88" customFormat="1" ht="9.9499999999999993" customHeight="1" x14ac:dyDescent="0.2">
      <c r="A35" s="113" t="s">
        <v>98</v>
      </c>
      <c r="B35" s="114">
        <v>17</v>
      </c>
      <c r="C35" s="115" t="s">
        <v>99</v>
      </c>
      <c r="D35" s="116">
        <v>6</v>
      </c>
      <c r="E35" s="113" t="s">
        <v>98</v>
      </c>
      <c r="F35" s="114">
        <v>10</v>
      </c>
      <c r="G35" s="115" t="s">
        <v>99</v>
      </c>
      <c r="H35" s="116">
        <v>17</v>
      </c>
      <c r="J35" s="113" t="s">
        <v>98</v>
      </c>
      <c r="K35" s="114">
        <v>7</v>
      </c>
      <c r="L35" s="115" t="s">
        <v>99</v>
      </c>
      <c r="M35" s="116">
        <v>0</v>
      </c>
      <c r="N35" s="113" t="s">
        <v>98</v>
      </c>
      <c r="O35" s="114">
        <v>14</v>
      </c>
      <c r="P35" s="115" t="s">
        <v>99</v>
      </c>
      <c r="Q35" s="116">
        <v>0</v>
      </c>
      <c r="S35" s="113" t="s">
        <v>98</v>
      </c>
      <c r="T35" s="114">
        <v>10</v>
      </c>
      <c r="U35" s="115" t="s">
        <v>99</v>
      </c>
      <c r="V35" s="116">
        <v>7</v>
      </c>
      <c r="W35" s="113" t="s">
        <v>98</v>
      </c>
      <c r="X35" s="114">
        <v>14</v>
      </c>
      <c r="Y35" s="115" t="s">
        <v>99</v>
      </c>
      <c r="Z35" s="116">
        <v>7</v>
      </c>
      <c r="AB35" s="113" t="s">
        <v>98</v>
      </c>
      <c r="AC35" s="114">
        <v>21</v>
      </c>
      <c r="AD35" s="115" t="s">
        <v>99</v>
      </c>
      <c r="AE35" s="116">
        <v>10</v>
      </c>
      <c r="AF35" s="113" t="s">
        <v>98</v>
      </c>
      <c r="AG35" s="114">
        <v>7</v>
      </c>
      <c r="AH35" s="115" t="s">
        <v>99</v>
      </c>
      <c r="AI35" s="116">
        <v>7</v>
      </c>
    </row>
    <row r="36" spans="1:37" s="88" customFormat="1" ht="9.9499999999999993" customHeight="1" x14ac:dyDescent="0.2">
      <c r="A36" s="113" t="s">
        <v>100</v>
      </c>
      <c r="B36" s="114">
        <v>7</v>
      </c>
      <c r="C36" s="115" t="s">
        <v>101</v>
      </c>
      <c r="D36" s="116">
        <v>10</v>
      </c>
      <c r="E36" s="113" t="s">
        <v>100</v>
      </c>
      <c r="F36" s="114">
        <v>13</v>
      </c>
      <c r="G36" s="115" t="s">
        <v>101</v>
      </c>
      <c r="H36" s="116">
        <v>21</v>
      </c>
      <c r="J36" s="113" t="s">
        <v>100</v>
      </c>
      <c r="K36" s="114">
        <v>10</v>
      </c>
      <c r="L36" s="115" t="s">
        <v>101</v>
      </c>
      <c r="M36" s="116">
        <v>6</v>
      </c>
      <c r="N36" s="113" t="s">
        <v>100</v>
      </c>
      <c r="O36" s="114">
        <v>7</v>
      </c>
      <c r="P36" s="115" t="s">
        <v>101</v>
      </c>
      <c r="Q36" s="116">
        <v>3</v>
      </c>
      <c r="S36" s="113" t="s">
        <v>100</v>
      </c>
      <c r="T36" s="114">
        <v>13</v>
      </c>
      <c r="U36" s="115" t="s">
        <v>101</v>
      </c>
      <c r="V36" s="116">
        <v>10</v>
      </c>
      <c r="W36" s="113" t="s">
        <v>100</v>
      </c>
      <c r="X36" s="114">
        <v>13</v>
      </c>
      <c r="Y36" s="115" t="s">
        <v>101</v>
      </c>
      <c r="Z36" s="116">
        <v>13</v>
      </c>
      <c r="AB36" s="113" t="s">
        <v>100</v>
      </c>
      <c r="AC36" s="114">
        <v>28</v>
      </c>
      <c r="AD36" s="115" t="s">
        <v>101</v>
      </c>
      <c r="AE36" s="116">
        <v>13</v>
      </c>
      <c r="AF36" s="113" t="s">
        <v>100</v>
      </c>
      <c r="AG36" s="114">
        <v>13</v>
      </c>
      <c r="AH36" s="115" t="s">
        <v>101</v>
      </c>
      <c r="AI36" s="116">
        <v>14</v>
      </c>
    </row>
    <row r="37" spans="1:37" s="88" customFormat="1" ht="9.9499999999999993" customHeight="1" x14ac:dyDescent="0.2">
      <c r="A37" s="113" t="s">
        <v>102</v>
      </c>
      <c r="B37" s="114">
        <v>10</v>
      </c>
      <c r="C37" s="115" t="s">
        <v>103</v>
      </c>
      <c r="D37" s="116">
        <v>7</v>
      </c>
      <c r="E37" s="113" t="s">
        <v>102</v>
      </c>
      <c r="F37" s="114">
        <v>7</v>
      </c>
      <c r="G37" s="115" t="s">
        <v>103</v>
      </c>
      <c r="H37" s="116">
        <v>7</v>
      </c>
      <c r="J37" s="113" t="s">
        <v>102</v>
      </c>
      <c r="K37" s="114">
        <v>7</v>
      </c>
      <c r="L37" s="115" t="s">
        <v>103</v>
      </c>
      <c r="M37" s="116">
        <v>10</v>
      </c>
      <c r="N37" s="113" t="s">
        <v>102</v>
      </c>
      <c r="O37" s="114">
        <v>7</v>
      </c>
      <c r="P37" s="115" t="s">
        <v>103</v>
      </c>
      <c r="Q37" s="116">
        <v>14</v>
      </c>
      <c r="S37" s="113" t="s">
        <v>102</v>
      </c>
      <c r="T37" s="114">
        <v>7</v>
      </c>
      <c r="U37" s="115" t="s">
        <v>103</v>
      </c>
      <c r="V37" s="116">
        <v>7</v>
      </c>
      <c r="W37" s="113" t="s">
        <v>102</v>
      </c>
      <c r="X37" s="114">
        <v>10</v>
      </c>
      <c r="Y37" s="115" t="s">
        <v>103</v>
      </c>
      <c r="Z37" s="116">
        <v>3</v>
      </c>
      <c r="AB37" s="113" t="s">
        <v>102</v>
      </c>
      <c r="AC37" s="114">
        <v>10</v>
      </c>
      <c r="AD37" s="115" t="s">
        <v>103</v>
      </c>
      <c r="AE37" s="116">
        <v>28</v>
      </c>
      <c r="AF37" s="113" t="s">
        <v>102</v>
      </c>
      <c r="AG37" s="114">
        <v>10</v>
      </c>
      <c r="AH37" s="115" t="s">
        <v>103</v>
      </c>
      <c r="AI37" s="116">
        <v>6</v>
      </c>
    </row>
    <row r="38" spans="1:37" s="88" customFormat="1" ht="9.9499999999999993" customHeight="1" x14ac:dyDescent="0.2">
      <c r="A38" s="113" t="s">
        <v>104</v>
      </c>
      <c r="B38" s="114">
        <v>10</v>
      </c>
      <c r="C38" s="115" t="s">
        <v>105</v>
      </c>
      <c r="D38" s="116">
        <v>6</v>
      </c>
      <c r="E38" s="113" t="s">
        <v>104</v>
      </c>
      <c r="F38" s="114">
        <v>14</v>
      </c>
      <c r="G38" s="115" t="s">
        <v>105</v>
      </c>
      <c r="H38" s="116">
        <v>17</v>
      </c>
      <c r="J38" s="113" t="s">
        <v>104</v>
      </c>
      <c r="K38" s="114">
        <v>14</v>
      </c>
      <c r="L38" s="115" t="s">
        <v>105</v>
      </c>
      <c r="M38" s="116">
        <v>13</v>
      </c>
      <c r="N38" s="113" t="s">
        <v>104</v>
      </c>
      <c r="O38" s="114">
        <v>14</v>
      </c>
      <c r="P38" s="115" t="s">
        <v>105</v>
      </c>
      <c r="Q38" s="116">
        <v>7</v>
      </c>
      <c r="S38" s="113" t="s">
        <v>104</v>
      </c>
      <c r="T38" s="114">
        <v>13</v>
      </c>
      <c r="U38" s="115" t="s">
        <v>105</v>
      </c>
      <c r="V38" s="116">
        <v>13</v>
      </c>
      <c r="W38" s="113" t="s">
        <v>104</v>
      </c>
      <c r="X38" s="114">
        <v>7</v>
      </c>
      <c r="Y38" s="115" t="s">
        <v>105</v>
      </c>
      <c r="Z38" s="116">
        <v>3</v>
      </c>
      <c r="AB38" s="113" t="s">
        <v>104</v>
      </c>
      <c r="AC38" s="114">
        <v>21</v>
      </c>
      <c r="AD38" s="115" t="s">
        <v>105</v>
      </c>
      <c r="AE38" s="116">
        <v>17</v>
      </c>
      <c r="AF38" s="113" t="s">
        <v>104</v>
      </c>
      <c r="AG38" s="114">
        <v>7</v>
      </c>
      <c r="AH38" s="115" t="s">
        <v>105</v>
      </c>
      <c r="AI38" s="116">
        <v>3</v>
      </c>
    </row>
    <row r="39" spans="1:37" s="88" customFormat="1" ht="9.9499999999999993" customHeight="1" x14ac:dyDescent="0.2">
      <c r="A39" s="113" t="s">
        <v>106</v>
      </c>
      <c r="B39" s="114">
        <v>10</v>
      </c>
      <c r="C39" s="115" t="s">
        <v>107</v>
      </c>
      <c r="D39" s="116">
        <v>10</v>
      </c>
      <c r="E39" s="113" t="s">
        <v>106</v>
      </c>
      <c r="F39" s="114">
        <v>21</v>
      </c>
      <c r="G39" s="115" t="s">
        <v>107</v>
      </c>
      <c r="H39" s="116">
        <v>7</v>
      </c>
      <c r="J39" s="113" t="s">
        <v>106</v>
      </c>
      <c r="K39" s="114">
        <v>7</v>
      </c>
      <c r="L39" s="115" t="s">
        <v>107</v>
      </c>
      <c r="M39" s="116">
        <v>3</v>
      </c>
      <c r="N39" s="113" t="s">
        <v>106</v>
      </c>
      <c r="O39" s="114">
        <v>7</v>
      </c>
      <c r="P39" s="115" t="s">
        <v>107</v>
      </c>
      <c r="Q39" s="116">
        <v>10</v>
      </c>
      <c r="S39" s="113" t="s">
        <v>106</v>
      </c>
      <c r="T39" s="114">
        <v>10</v>
      </c>
      <c r="U39" s="115" t="s">
        <v>107</v>
      </c>
      <c r="V39" s="116">
        <v>7</v>
      </c>
      <c r="W39" s="113" t="s">
        <v>106</v>
      </c>
      <c r="X39" s="114">
        <v>0</v>
      </c>
      <c r="Y39" s="115" t="s">
        <v>107</v>
      </c>
      <c r="Z39" s="116">
        <v>10</v>
      </c>
      <c r="AB39" s="113" t="s">
        <v>106</v>
      </c>
      <c r="AC39" s="114">
        <v>27</v>
      </c>
      <c r="AD39" s="115" t="s">
        <v>107</v>
      </c>
      <c r="AE39" s="116">
        <v>10</v>
      </c>
      <c r="AF39" s="113" t="s">
        <v>106</v>
      </c>
      <c r="AG39" s="114">
        <v>6</v>
      </c>
      <c r="AH39" s="115" t="s">
        <v>107</v>
      </c>
      <c r="AI39" s="116">
        <v>10</v>
      </c>
    </row>
    <row r="40" spans="1:37" s="88" customFormat="1" ht="9.9499999999999993" customHeight="1" x14ac:dyDescent="0.2">
      <c r="A40" s="113" t="s">
        <v>108</v>
      </c>
      <c r="B40" s="114">
        <v>6</v>
      </c>
      <c r="C40" s="115" t="s">
        <v>109</v>
      </c>
      <c r="D40" s="116">
        <v>7</v>
      </c>
      <c r="E40" s="113" t="s">
        <v>108</v>
      </c>
      <c r="F40" s="114">
        <v>17</v>
      </c>
      <c r="G40" s="115" t="s">
        <v>109</v>
      </c>
      <c r="H40" s="116">
        <v>10</v>
      </c>
      <c r="J40" s="113" t="s">
        <v>108</v>
      </c>
      <c r="K40" s="114">
        <v>7</v>
      </c>
      <c r="L40" s="115" t="s">
        <v>109</v>
      </c>
      <c r="M40" s="116">
        <v>7</v>
      </c>
      <c r="N40" s="113" t="s">
        <v>108</v>
      </c>
      <c r="O40" s="114">
        <v>14</v>
      </c>
      <c r="P40" s="115" t="s">
        <v>109</v>
      </c>
      <c r="Q40" s="116">
        <v>0</v>
      </c>
      <c r="S40" s="113" t="s">
        <v>108</v>
      </c>
      <c r="T40" s="114">
        <v>7</v>
      </c>
      <c r="U40" s="115" t="s">
        <v>109</v>
      </c>
      <c r="V40" s="116">
        <v>13</v>
      </c>
      <c r="W40" s="113" t="s">
        <v>108</v>
      </c>
      <c r="X40" s="114">
        <v>7</v>
      </c>
      <c r="Y40" s="115" t="s">
        <v>109</v>
      </c>
      <c r="Z40" s="116">
        <v>7</v>
      </c>
      <c r="AB40" s="113" t="s">
        <v>108</v>
      </c>
      <c r="AC40" s="114">
        <v>17</v>
      </c>
      <c r="AD40" s="115" t="s">
        <v>109</v>
      </c>
      <c r="AE40" s="116">
        <v>24</v>
      </c>
      <c r="AF40" s="113" t="s">
        <v>108</v>
      </c>
      <c r="AG40" s="114">
        <v>10</v>
      </c>
      <c r="AH40" s="115" t="s">
        <v>109</v>
      </c>
      <c r="AI40" s="116">
        <v>21</v>
      </c>
    </row>
    <row r="41" spans="1:37" s="88" customFormat="1" ht="9.9499999999999993" customHeight="1" x14ac:dyDescent="0.2">
      <c r="A41" s="113" t="s">
        <v>110</v>
      </c>
      <c r="B41" s="114">
        <v>17</v>
      </c>
      <c r="C41" s="115" t="s">
        <v>111</v>
      </c>
      <c r="D41" s="116">
        <v>14</v>
      </c>
      <c r="E41" s="113" t="s">
        <v>110</v>
      </c>
      <c r="F41" s="114">
        <v>14</v>
      </c>
      <c r="G41" s="115" t="s">
        <v>111</v>
      </c>
      <c r="H41" s="116">
        <v>21</v>
      </c>
      <c r="J41" s="113" t="s">
        <v>110</v>
      </c>
      <c r="K41" s="114">
        <v>10</v>
      </c>
      <c r="L41" s="115" t="s">
        <v>111</v>
      </c>
      <c r="M41" s="116">
        <v>10</v>
      </c>
      <c r="N41" s="113" t="s">
        <v>110</v>
      </c>
      <c r="O41" s="114">
        <v>3</v>
      </c>
      <c r="P41" s="115" t="s">
        <v>111</v>
      </c>
      <c r="Q41" s="116">
        <v>14</v>
      </c>
      <c r="S41" s="113" t="s">
        <v>110</v>
      </c>
      <c r="T41" s="114">
        <v>14</v>
      </c>
      <c r="U41" s="115" t="s">
        <v>111</v>
      </c>
      <c r="V41" s="116">
        <v>10</v>
      </c>
      <c r="W41" s="113" t="s">
        <v>110</v>
      </c>
      <c r="X41" s="114">
        <v>3</v>
      </c>
      <c r="Y41" s="115" t="s">
        <v>111</v>
      </c>
      <c r="Z41" s="116">
        <v>0</v>
      </c>
      <c r="AB41" s="113" t="s">
        <v>110</v>
      </c>
      <c r="AC41" s="114">
        <v>21</v>
      </c>
      <c r="AD41" s="115" t="s">
        <v>111</v>
      </c>
      <c r="AE41" s="116">
        <v>28</v>
      </c>
      <c r="AF41" s="113" t="s">
        <v>110</v>
      </c>
      <c r="AG41" s="114">
        <v>17</v>
      </c>
      <c r="AH41" s="115" t="s">
        <v>111</v>
      </c>
      <c r="AI41" s="116">
        <v>6</v>
      </c>
    </row>
    <row r="42" spans="1:37" s="88" customFormat="1" ht="9.9499999999999993" customHeight="1" x14ac:dyDescent="0.2">
      <c r="A42" s="113" t="s">
        <v>112</v>
      </c>
      <c r="B42" s="114">
        <v>7</v>
      </c>
      <c r="C42" s="115" t="s">
        <v>113</v>
      </c>
      <c r="D42" s="116">
        <v>3</v>
      </c>
      <c r="E42" s="113" t="s">
        <v>112</v>
      </c>
      <c r="F42" s="114">
        <v>10</v>
      </c>
      <c r="G42" s="115" t="s">
        <v>113</v>
      </c>
      <c r="H42" s="116">
        <v>6</v>
      </c>
      <c r="J42" s="113" t="s">
        <v>112</v>
      </c>
      <c r="K42" s="114">
        <v>7</v>
      </c>
      <c r="L42" s="115" t="s">
        <v>113</v>
      </c>
      <c r="M42" s="116">
        <v>7</v>
      </c>
      <c r="N42" s="113" t="s">
        <v>112</v>
      </c>
      <c r="O42" s="114">
        <v>10</v>
      </c>
      <c r="P42" s="115" t="s">
        <v>113</v>
      </c>
      <c r="Q42" s="116">
        <v>7</v>
      </c>
      <c r="S42" s="113" t="s">
        <v>112</v>
      </c>
      <c r="T42" s="114">
        <v>3</v>
      </c>
      <c r="U42" s="115" t="s">
        <v>113</v>
      </c>
      <c r="V42" s="116">
        <v>7</v>
      </c>
      <c r="W42" s="113" t="s">
        <v>112</v>
      </c>
      <c r="X42" s="114">
        <v>14</v>
      </c>
      <c r="Y42" s="115" t="s">
        <v>113</v>
      </c>
      <c r="Z42" s="116">
        <v>10</v>
      </c>
      <c r="AB42" s="113" t="s">
        <v>112</v>
      </c>
      <c r="AC42" s="114">
        <v>28</v>
      </c>
      <c r="AD42" s="115" t="s">
        <v>113</v>
      </c>
      <c r="AE42" s="116">
        <v>14</v>
      </c>
      <c r="AF42" s="113" t="s">
        <v>112</v>
      </c>
      <c r="AG42" s="114">
        <v>6</v>
      </c>
      <c r="AH42" s="115" t="s">
        <v>113</v>
      </c>
      <c r="AI42" s="116">
        <v>0</v>
      </c>
    </row>
    <row r="43" spans="1:37" s="88" customFormat="1" ht="9.9499999999999993" customHeight="1" x14ac:dyDescent="0.25">
      <c r="A43" s="113" t="s">
        <v>114</v>
      </c>
      <c r="B43" s="114">
        <v>14</v>
      </c>
      <c r="C43" s="115" t="s">
        <v>115</v>
      </c>
      <c r="D43" s="116">
        <v>7</v>
      </c>
      <c r="E43" s="113" t="s">
        <v>114</v>
      </c>
      <c r="F43" s="114">
        <v>7</v>
      </c>
      <c r="G43" s="115" t="s">
        <v>115</v>
      </c>
      <c r="H43" s="116">
        <v>14</v>
      </c>
      <c r="J43" s="113" t="s">
        <v>114</v>
      </c>
      <c r="K43" s="114">
        <v>13</v>
      </c>
      <c r="L43" s="115" t="s">
        <v>115</v>
      </c>
      <c r="M43" s="116">
        <v>14</v>
      </c>
      <c r="N43" s="113" t="s">
        <v>114</v>
      </c>
      <c r="O43" s="114">
        <v>7</v>
      </c>
      <c r="P43" s="115" t="s">
        <v>115</v>
      </c>
      <c r="Q43" s="116">
        <v>10</v>
      </c>
      <c r="S43" s="113" t="s">
        <v>114</v>
      </c>
      <c r="T43" s="114">
        <v>14</v>
      </c>
      <c r="U43" s="115" t="s">
        <v>115</v>
      </c>
      <c r="V43" s="116">
        <v>14</v>
      </c>
      <c r="W43" s="113" t="s">
        <v>114</v>
      </c>
      <c r="X43" s="114">
        <v>0</v>
      </c>
      <c r="Y43" s="115" t="s">
        <v>115</v>
      </c>
      <c r="Z43" s="116">
        <v>3</v>
      </c>
      <c r="AB43" s="113" t="s">
        <v>114</v>
      </c>
      <c r="AC43" s="114">
        <v>17</v>
      </c>
      <c r="AD43" s="115" t="s">
        <v>115</v>
      </c>
      <c r="AE43" s="116">
        <v>21</v>
      </c>
      <c r="AF43" s="113" t="s">
        <v>114</v>
      </c>
      <c r="AG43" s="114">
        <v>7</v>
      </c>
      <c r="AH43" s="115" t="s">
        <v>115</v>
      </c>
      <c r="AI43" s="116">
        <v>10</v>
      </c>
      <c r="AK43"/>
    </row>
    <row r="44" spans="1:37" s="88" customFormat="1" ht="9.9499999999999993" customHeight="1" x14ac:dyDescent="0.2">
      <c r="A44" s="113" t="s">
        <v>116</v>
      </c>
      <c r="B44" s="114">
        <v>6</v>
      </c>
      <c r="C44" s="115" t="s">
        <v>117</v>
      </c>
      <c r="D44" s="116">
        <v>7</v>
      </c>
      <c r="E44" s="113" t="s">
        <v>116</v>
      </c>
      <c r="F44" s="114">
        <v>10</v>
      </c>
      <c r="G44" s="115" t="s">
        <v>117</v>
      </c>
      <c r="H44" s="116">
        <v>17</v>
      </c>
      <c r="J44" s="113" t="s">
        <v>116</v>
      </c>
      <c r="K44" s="114">
        <v>7</v>
      </c>
      <c r="L44" s="115" t="s">
        <v>117</v>
      </c>
      <c r="M44" s="116">
        <v>7</v>
      </c>
      <c r="N44" s="113" t="s">
        <v>116</v>
      </c>
      <c r="O44" s="114">
        <v>10</v>
      </c>
      <c r="P44" s="115" t="s">
        <v>117</v>
      </c>
      <c r="Q44" s="116">
        <v>0</v>
      </c>
      <c r="S44" s="113" t="s">
        <v>116</v>
      </c>
      <c r="T44" s="114">
        <v>7</v>
      </c>
      <c r="U44" s="115" t="s">
        <v>117</v>
      </c>
      <c r="V44" s="116">
        <v>7</v>
      </c>
      <c r="W44" s="113" t="s">
        <v>116</v>
      </c>
      <c r="X44" s="114">
        <v>7</v>
      </c>
      <c r="Y44" s="115" t="s">
        <v>117</v>
      </c>
      <c r="Z44" s="116">
        <v>0</v>
      </c>
      <c r="AB44" s="113" t="s">
        <v>116</v>
      </c>
      <c r="AC44" s="114">
        <v>27</v>
      </c>
      <c r="AD44" s="115" t="s">
        <v>117</v>
      </c>
      <c r="AE44" s="116">
        <v>28</v>
      </c>
      <c r="AF44" s="113" t="s">
        <v>116</v>
      </c>
      <c r="AG44" s="114">
        <v>14</v>
      </c>
      <c r="AH44" s="115" t="s">
        <v>117</v>
      </c>
      <c r="AI44" s="116">
        <v>3</v>
      </c>
    </row>
    <row r="45" spans="1:37" s="88" customFormat="1" ht="9.9499999999999993" customHeight="1" x14ac:dyDescent="0.2">
      <c r="A45" s="113" t="s">
        <v>118</v>
      </c>
      <c r="B45" s="114">
        <v>10</v>
      </c>
      <c r="C45" s="115" t="s">
        <v>119</v>
      </c>
      <c r="D45" s="116">
        <v>10</v>
      </c>
      <c r="E45" s="113" t="s">
        <v>118</v>
      </c>
      <c r="F45" s="114">
        <v>14</v>
      </c>
      <c r="G45" s="115" t="s">
        <v>119</v>
      </c>
      <c r="H45" s="116">
        <v>14</v>
      </c>
      <c r="J45" s="113" t="s">
        <v>118</v>
      </c>
      <c r="K45" s="114">
        <v>14</v>
      </c>
      <c r="L45" s="115" t="s">
        <v>119</v>
      </c>
      <c r="M45" s="116">
        <v>7</v>
      </c>
      <c r="N45" s="113" t="s">
        <v>118</v>
      </c>
      <c r="O45" s="114">
        <v>0</v>
      </c>
      <c r="P45" s="115" t="s">
        <v>119</v>
      </c>
      <c r="Q45" s="116">
        <v>6</v>
      </c>
      <c r="S45" s="113" t="s">
        <v>118</v>
      </c>
      <c r="T45" s="114">
        <v>13</v>
      </c>
      <c r="U45" s="115" t="s">
        <v>119</v>
      </c>
      <c r="V45" s="116">
        <v>14</v>
      </c>
      <c r="W45" s="113" t="s">
        <v>118</v>
      </c>
      <c r="X45" s="114">
        <v>0</v>
      </c>
      <c r="Y45" s="115" t="s">
        <v>119</v>
      </c>
      <c r="Z45" s="116">
        <v>14</v>
      </c>
      <c r="AB45" s="113" t="s">
        <v>118</v>
      </c>
      <c r="AC45" s="114">
        <v>13</v>
      </c>
      <c r="AD45" s="115" t="s">
        <v>119</v>
      </c>
      <c r="AE45" s="116">
        <v>16</v>
      </c>
      <c r="AF45" s="113" t="s">
        <v>118</v>
      </c>
      <c r="AG45" s="114">
        <v>3</v>
      </c>
      <c r="AH45" s="115" t="s">
        <v>119</v>
      </c>
      <c r="AI45" s="116">
        <v>13</v>
      </c>
    </row>
    <row r="46" spans="1:37" s="88" customFormat="1" ht="9.9499999999999993" customHeight="1" x14ac:dyDescent="0.2">
      <c r="A46" s="113" t="s">
        <v>120</v>
      </c>
      <c r="B46" s="114">
        <v>7</v>
      </c>
      <c r="C46" s="115" t="s">
        <v>121</v>
      </c>
      <c r="D46" s="116">
        <v>14</v>
      </c>
      <c r="E46" s="113" t="s">
        <v>120</v>
      </c>
      <c r="F46" s="114">
        <v>10</v>
      </c>
      <c r="G46" s="115" t="s">
        <v>121</v>
      </c>
      <c r="H46" s="116">
        <v>21</v>
      </c>
      <c r="J46" s="113" t="s">
        <v>120</v>
      </c>
      <c r="K46" s="114">
        <v>10</v>
      </c>
      <c r="L46" s="115" t="s">
        <v>121</v>
      </c>
      <c r="M46" s="116">
        <v>10</v>
      </c>
      <c r="N46" s="113" t="s">
        <v>120</v>
      </c>
      <c r="O46" s="114">
        <v>7</v>
      </c>
      <c r="P46" s="115" t="s">
        <v>121</v>
      </c>
      <c r="Q46" s="116">
        <v>3</v>
      </c>
      <c r="S46" s="113" t="s">
        <v>120</v>
      </c>
      <c r="T46" s="114">
        <v>14</v>
      </c>
      <c r="U46" s="115" t="s">
        <v>121</v>
      </c>
      <c r="V46" s="116">
        <v>10</v>
      </c>
      <c r="W46" s="113" t="s">
        <v>120</v>
      </c>
      <c r="X46" s="114">
        <v>7</v>
      </c>
      <c r="Y46" s="115" t="s">
        <v>121</v>
      </c>
      <c r="Z46" s="116">
        <v>3</v>
      </c>
      <c r="AB46" s="113" t="s">
        <v>120</v>
      </c>
      <c r="AC46" s="114">
        <v>31</v>
      </c>
      <c r="AD46" s="115" t="s">
        <v>121</v>
      </c>
      <c r="AE46" s="116">
        <v>27</v>
      </c>
      <c r="AF46" s="113" t="s">
        <v>120</v>
      </c>
      <c r="AG46" s="114">
        <v>14</v>
      </c>
      <c r="AH46" s="115" t="s">
        <v>121</v>
      </c>
      <c r="AI46" s="116">
        <v>7</v>
      </c>
    </row>
    <row r="47" spans="1:37" s="88" customFormat="1" ht="9.9499999999999993" customHeight="1" x14ac:dyDescent="0.2">
      <c r="A47" s="113" t="s">
        <v>122</v>
      </c>
      <c r="B47" s="114">
        <v>0</v>
      </c>
      <c r="C47" s="115" t="s">
        <v>123</v>
      </c>
      <c r="D47" s="116">
        <v>3</v>
      </c>
      <c r="E47" s="113" t="s">
        <v>122</v>
      </c>
      <c r="F47" s="114">
        <v>17</v>
      </c>
      <c r="G47" s="115" t="s">
        <v>123</v>
      </c>
      <c r="H47" s="116">
        <v>10</v>
      </c>
      <c r="J47" s="113" t="s">
        <v>122</v>
      </c>
      <c r="K47" s="114">
        <v>10</v>
      </c>
      <c r="L47" s="115" t="s">
        <v>123</v>
      </c>
      <c r="M47" s="116">
        <v>14</v>
      </c>
      <c r="N47" s="113" t="s">
        <v>122</v>
      </c>
      <c r="O47" s="114">
        <v>10</v>
      </c>
      <c r="P47" s="115" t="s">
        <v>123</v>
      </c>
      <c r="Q47" s="116">
        <v>7</v>
      </c>
      <c r="S47" s="113" t="s">
        <v>122</v>
      </c>
      <c r="T47" s="114">
        <v>7</v>
      </c>
      <c r="U47" s="115" t="s">
        <v>123</v>
      </c>
      <c r="V47" s="116">
        <v>7</v>
      </c>
      <c r="W47" s="113" t="s">
        <v>122</v>
      </c>
      <c r="X47" s="114">
        <v>6</v>
      </c>
      <c r="Y47" s="115" t="s">
        <v>123</v>
      </c>
      <c r="Z47" s="116">
        <v>7</v>
      </c>
      <c r="AB47" s="113" t="s">
        <v>122</v>
      </c>
      <c r="AC47" s="114">
        <v>21</v>
      </c>
      <c r="AD47" s="115" t="s">
        <v>123</v>
      </c>
      <c r="AE47" s="116">
        <v>13</v>
      </c>
      <c r="AF47" s="113" t="s">
        <v>122</v>
      </c>
      <c r="AG47" s="114">
        <v>0</v>
      </c>
      <c r="AH47" s="115" t="s">
        <v>123</v>
      </c>
      <c r="AI47" s="116">
        <v>14</v>
      </c>
    </row>
    <row r="48" spans="1:37" s="88" customFormat="1" ht="9.9499999999999993" customHeight="1" x14ac:dyDescent="0.2">
      <c r="A48" s="113" t="s">
        <v>124</v>
      </c>
      <c r="B48" s="114">
        <v>10</v>
      </c>
      <c r="C48" s="115" t="s">
        <v>125</v>
      </c>
      <c r="D48" s="116">
        <v>7</v>
      </c>
      <c r="E48" s="113" t="s">
        <v>124</v>
      </c>
      <c r="F48" s="114">
        <v>16</v>
      </c>
      <c r="G48" s="115" t="s">
        <v>125</v>
      </c>
      <c r="H48" s="116">
        <v>14</v>
      </c>
      <c r="J48" s="113" t="s">
        <v>124</v>
      </c>
      <c r="K48" s="114">
        <v>6</v>
      </c>
      <c r="L48" s="115" t="s">
        <v>125</v>
      </c>
      <c r="M48" s="116">
        <v>7</v>
      </c>
      <c r="N48" s="113" t="s">
        <v>124</v>
      </c>
      <c r="O48" s="114">
        <v>6</v>
      </c>
      <c r="P48" s="115" t="s">
        <v>125</v>
      </c>
      <c r="Q48" s="116">
        <v>10</v>
      </c>
      <c r="S48" s="113" t="s">
        <v>124</v>
      </c>
      <c r="T48" s="114">
        <v>10</v>
      </c>
      <c r="U48" s="115" t="s">
        <v>125</v>
      </c>
      <c r="V48" s="116">
        <v>14</v>
      </c>
      <c r="W48" s="113" t="s">
        <v>124</v>
      </c>
      <c r="X48" s="114">
        <v>10</v>
      </c>
      <c r="Y48" s="115" t="s">
        <v>125</v>
      </c>
      <c r="Z48" s="116">
        <v>10</v>
      </c>
      <c r="AB48" s="113" t="s">
        <v>124</v>
      </c>
      <c r="AC48" s="114">
        <v>10</v>
      </c>
      <c r="AD48" s="115" t="s">
        <v>125</v>
      </c>
      <c r="AE48" s="116">
        <v>24</v>
      </c>
      <c r="AF48" s="113" t="s">
        <v>124</v>
      </c>
      <c r="AG48" s="114">
        <v>3</v>
      </c>
      <c r="AH48" s="115" t="s">
        <v>125</v>
      </c>
      <c r="AI48" s="116">
        <v>3</v>
      </c>
    </row>
    <row r="49" spans="1:35" s="88" customFormat="1" ht="9.9499999999999993" customHeight="1" x14ac:dyDescent="0.2">
      <c r="A49" s="142" t="s">
        <v>135</v>
      </c>
      <c r="B49" s="143"/>
      <c r="C49" s="143"/>
      <c r="D49" s="143"/>
      <c r="E49" s="143" t="s">
        <v>127</v>
      </c>
      <c r="F49" s="143"/>
      <c r="G49" s="143"/>
      <c r="H49" s="144"/>
      <c r="I49" s="81"/>
      <c r="J49" s="145" t="s">
        <v>135</v>
      </c>
      <c r="K49" s="146"/>
      <c r="L49" s="146"/>
      <c r="M49" s="146"/>
      <c r="N49" s="146" t="s">
        <v>127</v>
      </c>
      <c r="O49" s="146"/>
      <c r="P49" s="146"/>
      <c r="Q49" s="147"/>
      <c r="R49" s="81"/>
      <c r="S49" s="148" t="s">
        <v>135</v>
      </c>
      <c r="T49" s="149"/>
      <c r="U49" s="149"/>
      <c r="V49" s="149"/>
      <c r="W49" s="149" t="s">
        <v>127</v>
      </c>
      <c r="X49" s="149"/>
      <c r="Y49" s="149"/>
      <c r="Z49" s="150"/>
      <c r="AB49" s="151" t="s">
        <v>135</v>
      </c>
      <c r="AC49" s="152"/>
      <c r="AD49" s="152"/>
      <c r="AE49" s="152"/>
      <c r="AF49" s="152" t="s">
        <v>127</v>
      </c>
      <c r="AG49" s="152"/>
      <c r="AH49" s="152"/>
      <c r="AI49" s="153"/>
    </row>
    <row r="50" spans="1:35" s="88" customFormat="1" ht="9.9499999999999993" customHeight="1" x14ac:dyDescent="0.2">
      <c r="A50" s="81">
        <f>SUM(B31:B48)+SUM(D31:D48)</f>
        <v>306</v>
      </c>
      <c r="B50" s="81">
        <v>306</v>
      </c>
      <c r="C50" s="81"/>
      <c r="D50" s="81"/>
      <c r="E50" s="81">
        <f>SUM(F31:F48)+SUM(H31:H48)</f>
        <v>473</v>
      </c>
      <c r="F50" s="81">
        <v>473</v>
      </c>
      <c r="G50" s="81"/>
      <c r="H50" s="81"/>
      <c r="J50" s="88">
        <f>SUM(K31:K48)+SUM(M31:M48)</f>
        <v>317</v>
      </c>
      <c r="K50" s="88">
        <v>317</v>
      </c>
      <c r="N50" s="88">
        <f>SUM(O31:O48)+SUM(Q31:Q48)</f>
        <v>263</v>
      </c>
      <c r="O50" s="88">
        <v>263</v>
      </c>
      <c r="S50" s="88">
        <f>SUM(T31:T48)+SUM(V31:V48)</f>
        <v>369</v>
      </c>
      <c r="T50" s="88">
        <v>369</v>
      </c>
      <c r="W50" s="88">
        <f>SUM(X31:X48)+SUM(Z31:Z48)</f>
        <v>238</v>
      </c>
      <c r="X50" s="88">
        <v>238</v>
      </c>
      <c r="AB50" s="88">
        <f>SUM(AC31:AC48)+SUM(AE31:AE48)</f>
        <v>710</v>
      </c>
      <c r="AC50" s="88">
        <v>710</v>
      </c>
      <c r="AF50" s="88">
        <f>SUM(AG31:AG48)+SUM(AI31:AI48)</f>
        <v>304</v>
      </c>
      <c r="AG50" s="88">
        <v>304</v>
      </c>
    </row>
  </sheetData>
  <mergeCells count="72">
    <mergeCell ref="AB49:AE49"/>
    <mergeCell ref="AF49:AI49"/>
    <mergeCell ref="A49:D49"/>
    <mergeCell ref="E49:H49"/>
    <mergeCell ref="J49:M49"/>
    <mergeCell ref="N49:Q49"/>
    <mergeCell ref="S49:V49"/>
    <mergeCell ref="W49:Z49"/>
    <mergeCell ref="S30:U30"/>
    <mergeCell ref="V30:W30"/>
    <mergeCell ref="X30:Z30"/>
    <mergeCell ref="AB30:AD30"/>
    <mergeCell ref="AE30:AF30"/>
    <mergeCell ref="AG30:AI30"/>
    <mergeCell ref="A30:C30"/>
    <mergeCell ref="D30:E30"/>
    <mergeCell ref="F30:H30"/>
    <mergeCell ref="J30:L30"/>
    <mergeCell ref="M30:N30"/>
    <mergeCell ref="O30:Q30"/>
    <mergeCell ref="AB27:AE27"/>
    <mergeCell ref="AF27:AI27"/>
    <mergeCell ref="A28:D28"/>
    <mergeCell ref="J28:M28"/>
    <mergeCell ref="S28:V28"/>
    <mergeCell ref="AB28:AE28"/>
    <mergeCell ref="A27:D27"/>
    <mergeCell ref="E27:H27"/>
    <mergeCell ref="J27:M27"/>
    <mergeCell ref="N27:Q27"/>
    <mergeCell ref="S27:V27"/>
    <mergeCell ref="W27:Z27"/>
    <mergeCell ref="AB24:AE24"/>
    <mergeCell ref="AF24:AI24"/>
    <mergeCell ref="A26:H26"/>
    <mergeCell ref="J26:Q26"/>
    <mergeCell ref="S26:Z26"/>
    <mergeCell ref="AB26:AI26"/>
    <mergeCell ref="A24:D24"/>
    <mergeCell ref="E24:H24"/>
    <mergeCell ref="J24:M24"/>
    <mergeCell ref="N24:Q24"/>
    <mergeCell ref="S24:V24"/>
    <mergeCell ref="W24:Z24"/>
    <mergeCell ref="S5:U5"/>
    <mergeCell ref="V5:W5"/>
    <mergeCell ref="X5:Z5"/>
    <mergeCell ref="AB5:AD5"/>
    <mergeCell ref="AE5:AF5"/>
    <mergeCell ref="AG5:AI5"/>
    <mergeCell ref="A5:C5"/>
    <mergeCell ref="D5:E5"/>
    <mergeCell ref="F5:H5"/>
    <mergeCell ref="J5:L5"/>
    <mergeCell ref="M5:N5"/>
    <mergeCell ref="O5:Q5"/>
    <mergeCell ref="AB2:AE2"/>
    <mergeCell ref="AF2:AI2"/>
    <mergeCell ref="A3:D3"/>
    <mergeCell ref="J3:M3"/>
    <mergeCell ref="S3:V3"/>
    <mergeCell ref="AB3:AE3"/>
    <mergeCell ref="A1:H1"/>
    <mergeCell ref="J1:Q1"/>
    <mergeCell ref="S1:Z1"/>
    <mergeCell ref="AB1:AI1"/>
    <mergeCell ref="A2:D2"/>
    <mergeCell ref="E2:H2"/>
    <mergeCell ref="J2:M2"/>
    <mergeCell ref="N2:Q2"/>
    <mergeCell ref="S2:V2"/>
    <mergeCell ref="W2:Z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5F5A8-793E-4923-9798-DD571F88BD47}">
  <dimension ref="A1:AM51"/>
  <sheetViews>
    <sheetView showGridLines="0" tabSelected="1" workbookViewId="0">
      <selection activeCell="AK1" sqref="AK1"/>
    </sheetView>
  </sheetViews>
  <sheetFormatPr defaultRowHeight="15" x14ac:dyDescent="0.25"/>
  <cols>
    <col min="1" max="8" width="4" customWidth="1"/>
    <col min="9" max="9" width="1.7109375" customWidth="1"/>
    <col min="10" max="17" width="4" customWidth="1"/>
    <col min="18" max="18" width="1.7109375" customWidth="1"/>
    <col min="19" max="26" width="4" customWidth="1"/>
    <col min="27" max="27" width="1.7109375" customWidth="1"/>
    <col min="28" max="44" width="4" customWidth="1"/>
  </cols>
  <sheetData>
    <row r="1" spans="1:39" s="88" customFormat="1" ht="9.75" customHeight="1" x14ac:dyDescent="0.2">
      <c r="A1" s="78" t="s">
        <v>80</v>
      </c>
      <c r="B1" s="79"/>
      <c r="C1" s="79"/>
      <c r="D1" s="79"/>
      <c r="E1" s="79"/>
      <c r="F1" s="79"/>
      <c r="G1" s="79"/>
      <c r="H1" s="80"/>
      <c r="I1" s="81"/>
      <c r="J1" s="138" t="s">
        <v>146</v>
      </c>
      <c r="K1" s="139"/>
      <c r="L1" s="139"/>
      <c r="M1" s="139"/>
      <c r="N1" s="139"/>
      <c r="O1" s="139"/>
      <c r="P1" s="139"/>
      <c r="Q1" s="140"/>
      <c r="R1" s="81"/>
      <c r="S1" s="85" t="s">
        <v>82</v>
      </c>
      <c r="T1" s="86"/>
      <c r="U1" s="86"/>
      <c r="V1" s="86"/>
      <c r="W1" s="86"/>
      <c r="X1" s="86"/>
      <c r="Y1" s="86"/>
      <c r="Z1" s="87"/>
      <c r="AB1" s="174" t="s">
        <v>145</v>
      </c>
      <c r="AC1" s="173"/>
      <c r="AD1" s="173"/>
      <c r="AE1" s="173"/>
      <c r="AF1" s="173"/>
      <c r="AG1" s="173"/>
      <c r="AH1" s="173"/>
      <c r="AI1" s="172"/>
    </row>
    <row r="2" spans="1:39" s="88" customFormat="1" ht="9.75" customHeight="1" x14ac:dyDescent="0.2">
      <c r="A2" s="92"/>
      <c r="B2" s="93"/>
      <c r="C2" s="93"/>
      <c r="D2" s="93"/>
      <c r="E2" s="93"/>
      <c r="F2" s="93"/>
      <c r="G2" s="93"/>
      <c r="H2" s="94"/>
      <c r="J2" s="92"/>
      <c r="K2" s="93"/>
      <c r="L2" s="93"/>
      <c r="M2" s="93"/>
      <c r="N2" s="93"/>
      <c r="O2" s="93"/>
      <c r="P2" s="93"/>
      <c r="Q2" s="94"/>
      <c r="S2" s="92"/>
      <c r="T2" s="93"/>
      <c r="U2" s="93"/>
      <c r="V2" s="93"/>
      <c r="W2" s="93"/>
      <c r="X2" s="93"/>
      <c r="Y2" s="93"/>
      <c r="Z2" s="94"/>
      <c r="AB2" s="92"/>
      <c r="AC2" s="93"/>
      <c r="AD2" s="93"/>
      <c r="AE2" s="93"/>
      <c r="AF2" s="93"/>
      <c r="AG2" s="93"/>
      <c r="AH2" s="93"/>
      <c r="AI2" s="94"/>
    </row>
    <row r="3" spans="1:39" s="81" customFormat="1" ht="9.75" customHeight="1" x14ac:dyDescent="0.25">
      <c r="A3" s="95" t="s">
        <v>144</v>
      </c>
      <c r="B3" s="96"/>
      <c r="C3" s="96"/>
      <c r="D3" s="96"/>
      <c r="E3" s="97"/>
      <c r="F3" s="98" t="s">
        <v>85</v>
      </c>
      <c r="G3" s="99">
        <v>0</v>
      </c>
      <c r="H3" s="100"/>
      <c r="J3" s="101" t="s">
        <v>144</v>
      </c>
      <c r="K3" s="96"/>
      <c r="L3" s="96"/>
      <c r="M3" s="96"/>
      <c r="N3" s="97"/>
      <c r="O3" s="98" t="s">
        <v>85</v>
      </c>
      <c r="P3" s="99">
        <v>0</v>
      </c>
      <c r="Q3" s="100"/>
      <c r="S3" s="101" t="s">
        <v>144</v>
      </c>
      <c r="T3" s="96"/>
      <c r="U3" s="96"/>
      <c r="V3" s="96"/>
      <c r="W3" s="97"/>
      <c r="X3" s="98" t="s">
        <v>85</v>
      </c>
      <c r="Y3" s="99">
        <v>0</v>
      </c>
      <c r="Z3" s="100"/>
      <c r="AB3" s="101" t="s">
        <v>138</v>
      </c>
      <c r="AC3" s="96"/>
      <c r="AD3" s="96"/>
      <c r="AE3" s="96"/>
      <c r="AF3" s="97"/>
      <c r="AG3" s="98" t="s">
        <v>85</v>
      </c>
      <c r="AH3" s="99">
        <v>0</v>
      </c>
      <c r="AI3" s="100"/>
    </row>
    <row r="4" spans="1:39" s="88" customFormat="1" ht="9.75" customHeight="1" x14ac:dyDescent="0.25">
      <c r="A4" s="102"/>
      <c r="H4" s="103"/>
      <c r="J4" s="102"/>
      <c r="Q4" s="103"/>
      <c r="S4" s="102"/>
      <c r="Z4" s="103"/>
      <c r="AB4" s="102"/>
      <c r="AI4" s="103"/>
      <c r="AK4"/>
      <c r="AL4"/>
    </row>
    <row r="5" spans="1:39" s="88" customFormat="1" ht="9.75" customHeight="1" x14ac:dyDescent="0.25">
      <c r="A5" s="104" t="s">
        <v>88</v>
      </c>
      <c r="B5" s="105"/>
      <c r="C5" s="105"/>
      <c r="D5" s="106">
        <v>2020</v>
      </c>
      <c r="E5" s="107"/>
      <c r="F5" s="108" t="s">
        <v>89</v>
      </c>
      <c r="G5" s="109"/>
      <c r="H5" s="110"/>
      <c r="J5" s="104" t="s">
        <v>88</v>
      </c>
      <c r="K5" s="105"/>
      <c r="L5" s="105"/>
      <c r="M5" s="106">
        <v>2020</v>
      </c>
      <c r="N5" s="107"/>
      <c r="O5" s="108" t="s">
        <v>89</v>
      </c>
      <c r="P5" s="109"/>
      <c r="Q5" s="110"/>
      <c r="R5" s="81"/>
      <c r="S5" s="104" t="s">
        <v>88</v>
      </c>
      <c r="T5" s="105"/>
      <c r="U5" s="105"/>
      <c r="V5" s="106">
        <v>2020</v>
      </c>
      <c r="W5" s="107"/>
      <c r="X5" s="108" t="s">
        <v>89</v>
      </c>
      <c r="Y5" s="109"/>
      <c r="Z5" s="110"/>
      <c r="AA5" s="81"/>
      <c r="AB5" s="104" t="s">
        <v>88</v>
      </c>
      <c r="AC5" s="105"/>
      <c r="AD5" s="105"/>
      <c r="AE5" s="106">
        <v>2020</v>
      </c>
      <c r="AF5" s="107"/>
      <c r="AG5" s="108" t="s">
        <v>89</v>
      </c>
      <c r="AH5" s="109"/>
      <c r="AI5" s="110"/>
      <c r="AK5"/>
      <c r="AL5"/>
    </row>
    <row r="6" spans="1:39" s="88" customFormat="1" ht="10.5" customHeight="1" x14ac:dyDescent="0.25">
      <c r="A6" s="113" t="s">
        <v>90</v>
      </c>
      <c r="B6" s="114">
        <v>7</v>
      </c>
      <c r="C6" s="115" t="s">
        <v>91</v>
      </c>
      <c r="D6" s="116">
        <v>10</v>
      </c>
      <c r="E6" s="154" t="s">
        <v>90</v>
      </c>
      <c r="F6" s="171">
        <v>21</v>
      </c>
      <c r="G6" s="98" t="s">
        <v>91</v>
      </c>
      <c r="H6" s="170">
        <v>7</v>
      </c>
      <c r="J6" s="154" t="s">
        <v>90</v>
      </c>
      <c r="K6" s="171">
        <v>10</v>
      </c>
      <c r="L6" s="98" t="s">
        <v>91</v>
      </c>
      <c r="M6" s="170">
        <v>0</v>
      </c>
      <c r="N6" s="113" t="s">
        <v>90</v>
      </c>
      <c r="O6" s="114">
        <v>13</v>
      </c>
      <c r="P6" s="115" t="s">
        <v>91</v>
      </c>
      <c r="Q6" s="116">
        <v>10</v>
      </c>
      <c r="S6" s="113" t="s">
        <v>90</v>
      </c>
      <c r="T6" s="114">
        <v>10</v>
      </c>
      <c r="U6" s="115" t="s">
        <v>91</v>
      </c>
      <c r="V6" s="116">
        <v>7</v>
      </c>
      <c r="W6" s="113" t="s">
        <v>90</v>
      </c>
      <c r="X6" s="114">
        <v>13</v>
      </c>
      <c r="Y6" s="115" t="s">
        <v>91</v>
      </c>
      <c r="Z6" s="116">
        <v>10</v>
      </c>
      <c r="AB6" s="113" t="s">
        <v>90</v>
      </c>
      <c r="AC6" s="114">
        <v>13</v>
      </c>
      <c r="AD6" s="115" t="s">
        <v>91</v>
      </c>
      <c r="AE6" s="116">
        <v>14</v>
      </c>
      <c r="AF6" s="113" t="s">
        <v>90</v>
      </c>
      <c r="AG6" s="114">
        <v>6</v>
      </c>
      <c r="AH6" s="115" t="s">
        <v>91</v>
      </c>
      <c r="AI6" s="116">
        <v>10</v>
      </c>
      <c r="AK6"/>
      <c r="AL6"/>
    </row>
    <row r="7" spans="1:39" s="88" customFormat="1" ht="9.75" customHeight="1" x14ac:dyDescent="0.25">
      <c r="A7" s="113" t="s">
        <v>92</v>
      </c>
      <c r="B7" s="114">
        <v>7</v>
      </c>
      <c r="C7" s="115" t="s">
        <v>93</v>
      </c>
      <c r="D7" s="116">
        <v>6</v>
      </c>
      <c r="E7" s="154" t="s">
        <v>92</v>
      </c>
      <c r="F7" s="171">
        <v>7</v>
      </c>
      <c r="G7" s="98" t="s">
        <v>93</v>
      </c>
      <c r="H7" s="170">
        <v>10</v>
      </c>
      <c r="J7" s="154" t="s">
        <v>92</v>
      </c>
      <c r="K7" s="171">
        <v>7</v>
      </c>
      <c r="L7" s="98" t="s">
        <v>93</v>
      </c>
      <c r="M7" s="170">
        <v>10</v>
      </c>
      <c r="N7" s="113" t="s">
        <v>92</v>
      </c>
      <c r="O7" s="114">
        <v>7</v>
      </c>
      <c r="P7" s="115" t="s">
        <v>93</v>
      </c>
      <c r="Q7" s="116">
        <v>7</v>
      </c>
      <c r="S7" s="113" t="s">
        <v>92</v>
      </c>
      <c r="T7" s="114">
        <v>3</v>
      </c>
      <c r="U7" s="115" t="s">
        <v>93</v>
      </c>
      <c r="V7" s="116">
        <v>6</v>
      </c>
      <c r="W7" s="113" t="s">
        <v>92</v>
      </c>
      <c r="X7" s="114">
        <v>10</v>
      </c>
      <c r="Y7" s="115" t="s">
        <v>93</v>
      </c>
      <c r="Z7" s="116">
        <v>7</v>
      </c>
      <c r="AB7" s="113" t="s">
        <v>92</v>
      </c>
      <c r="AC7" s="114">
        <v>14</v>
      </c>
      <c r="AD7" s="115" t="s">
        <v>93</v>
      </c>
      <c r="AE7" s="116">
        <v>13</v>
      </c>
      <c r="AF7" s="113" t="s">
        <v>92</v>
      </c>
      <c r="AG7" s="114">
        <v>0</v>
      </c>
      <c r="AH7" s="115" t="s">
        <v>93</v>
      </c>
      <c r="AI7" s="116">
        <v>6</v>
      </c>
      <c r="AK7"/>
    </row>
    <row r="8" spans="1:39" s="88" customFormat="1" ht="9.75" customHeight="1" x14ac:dyDescent="0.25">
      <c r="A8" s="113" t="s">
        <v>94</v>
      </c>
      <c r="B8" s="114">
        <v>14</v>
      </c>
      <c r="C8" s="115" t="s">
        <v>95</v>
      </c>
      <c r="D8" s="116">
        <v>14</v>
      </c>
      <c r="E8" s="154" t="s">
        <v>94</v>
      </c>
      <c r="F8" s="171">
        <v>14</v>
      </c>
      <c r="G8" s="98" t="s">
        <v>95</v>
      </c>
      <c r="H8" s="170">
        <v>17</v>
      </c>
      <c r="J8" s="154" t="s">
        <v>94</v>
      </c>
      <c r="K8" s="171">
        <v>14</v>
      </c>
      <c r="L8" s="98" t="s">
        <v>95</v>
      </c>
      <c r="M8" s="170">
        <v>0</v>
      </c>
      <c r="N8" s="113" t="s">
        <v>94</v>
      </c>
      <c r="O8" s="114">
        <v>6</v>
      </c>
      <c r="P8" s="115" t="s">
        <v>95</v>
      </c>
      <c r="Q8" s="116">
        <v>10</v>
      </c>
      <c r="S8" s="113" t="s">
        <v>94</v>
      </c>
      <c r="T8" s="114">
        <v>7</v>
      </c>
      <c r="U8" s="115" t="s">
        <v>95</v>
      </c>
      <c r="V8" s="116">
        <v>0</v>
      </c>
      <c r="W8" s="113" t="s">
        <v>94</v>
      </c>
      <c r="X8" s="114">
        <v>7</v>
      </c>
      <c r="Y8" s="115" t="s">
        <v>95</v>
      </c>
      <c r="Z8" s="116">
        <v>6</v>
      </c>
      <c r="AB8" s="113" t="s">
        <v>94</v>
      </c>
      <c r="AC8" s="114">
        <v>21</v>
      </c>
      <c r="AD8" s="115" t="s">
        <v>95</v>
      </c>
      <c r="AE8" s="116">
        <v>21</v>
      </c>
      <c r="AF8" s="113" t="s">
        <v>94</v>
      </c>
      <c r="AG8" s="114">
        <v>3</v>
      </c>
      <c r="AH8" s="115" t="s">
        <v>95</v>
      </c>
      <c r="AI8" s="116">
        <v>7</v>
      </c>
      <c r="AM8"/>
    </row>
    <row r="9" spans="1:39" s="88" customFormat="1" ht="9.75" customHeight="1" x14ac:dyDescent="0.2">
      <c r="A9" s="113" t="s">
        <v>96</v>
      </c>
      <c r="B9" s="114">
        <v>0</v>
      </c>
      <c r="C9" s="115" t="s">
        <v>97</v>
      </c>
      <c r="D9" s="116">
        <v>7</v>
      </c>
      <c r="E9" s="154" t="s">
        <v>96</v>
      </c>
      <c r="F9" s="171">
        <v>7</v>
      </c>
      <c r="G9" s="98" t="s">
        <v>97</v>
      </c>
      <c r="H9" s="170">
        <v>7</v>
      </c>
      <c r="J9" s="154" t="s">
        <v>96</v>
      </c>
      <c r="K9" s="171">
        <v>0</v>
      </c>
      <c r="L9" s="98" t="s">
        <v>97</v>
      </c>
      <c r="M9" s="170">
        <v>13</v>
      </c>
      <c r="N9" s="113" t="s">
        <v>96</v>
      </c>
      <c r="O9" s="114">
        <v>13</v>
      </c>
      <c r="P9" s="115" t="s">
        <v>97</v>
      </c>
      <c r="Q9" s="116">
        <v>6</v>
      </c>
      <c r="S9" s="113" t="s">
        <v>96</v>
      </c>
      <c r="T9" s="114">
        <v>3</v>
      </c>
      <c r="U9" s="115" t="s">
        <v>97</v>
      </c>
      <c r="V9" s="116">
        <v>10</v>
      </c>
      <c r="W9" s="113" t="s">
        <v>96</v>
      </c>
      <c r="X9" s="114">
        <v>13</v>
      </c>
      <c r="Y9" s="115" t="s">
        <v>97</v>
      </c>
      <c r="Z9" s="116">
        <v>13</v>
      </c>
      <c r="AB9" s="113" t="s">
        <v>96</v>
      </c>
      <c r="AC9" s="114">
        <v>10</v>
      </c>
      <c r="AD9" s="115" t="s">
        <v>97</v>
      </c>
      <c r="AE9" s="116">
        <v>17</v>
      </c>
      <c r="AF9" s="113" t="s">
        <v>96</v>
      </c>
      <c r="AG9" s="114">
        <v>10</v>
      </c>
      <c r="AH9" s="115" t="s">
        <v>97</v>
      </c>
      <c r="AI9" s="116">
        <v>13</v>
      </c>
    </row>
    <row r="10" spans="1:39" s="88" customFormat="1" ht="9.75" customHeight="1" x14ac:dyDescent="0.2">
      <c r="A10" s="113" t="s">
        <v>98</v>
      </c>
      <c r="B10" s="114">
        <v>10</v>
      </c>
      <c r="C10" s="115" t="s">
        <v>99</v>
      </c>
      <c r="D10" s="116">
        <v>7</v>
      </c>
      <c r="E10" s="154" t="s">
        <v>98</v>
      </c>
      <c r="F10" s="171">
        <v>6</v>
      </c>
      <c r="G10" s="98" t="s">
        <v>99</v>
      </c>
      <c r="H10" s="170">
        <v>14</v>
      </c>
      <c r="J10" s="154" t="s">
        <v>98</v>
      </c>
      <c r="K10" s="171">
        <v>7</v>
      </c>
      <c r="L10" s="98" t="s">
        <v>99</v>
      </c>
      <c r="M10" s="170">
        <v>10</v>
      </c>
      <c r="N10" s="113" t="s">
        <v>98</v>
      </c>
      <c r="O10" s="114">
        <v>7</v>
      </c>
      <c r="P10" s="115" t="s">
        <v>99</v>
      </c>
      <c r="Q10" s="116">
        <v>0</v>
      </c>
      <c r="S10" s="113" t="s">
        <v>98</v>
      </c>
      <c r="T10" s="114">
        <v>14</v>
      </c>
      <c r="U10" s="115" t="s">
        <v>99</v>
      </c>
      <c r="V10" s="116">
        <v>0</v>
      </c>
      <c r="W10" s="113" t="s">
        <v>98</v>
      </c>
      <c r="X10" s="114">
        <v>6</v>
      </c>
      <c r="Y10" s="115" t="s">
        <v>99</v>
      </c>
      <c r="Z10" s="116">
        <v>3</v>
      </c>
      <c r="AB10" s="113" t="s">
        <v>98</v>
      </c>
      <c r="AC10" s="114">
        <v>14</v>
      </c>
      <c r="AD10" s="115" t="s">
        <v>99</v>
      </c>
      <c r="AE10" s="116">
        <v>7</v>
      </c>
      <c r="AF10" s="113" t="s">
        <v>98</v>
      </c>
      <c r="AG10" s="114">
        <v>13</v>
      </c>
      <c r="AH10" s="115" t="s">
        <v>99</v>
      </c>
      <c r="AI10" s="116">
        <v>6</v>
      </c>
    </row>
    <row r="11" spans="1:39" s="88" customFormat="1" ht="9.75" customHeight="1" x14ac:dyDescent="0.2">
      <c r="A11" s="113" t="s">
        <v>100</v>
      </c>
      <c r="B11" s="114">
        <v>7</v>
      </c>
      <c r="C11" s="115" t="s">
        <v>101</v>
      </c>
      <c r="D11" s="116">
        <v>0</v>
      </c>
      <c r="E11" s="154" t="s">
        <v>100</v>
      </c>
      <c r="F11" s="171">
        <v>10</v>
      </c>
      <c r="G11" s="98" t="s">
        <v>101</v>
      </c>
      <c r="H11" s="170">
        <v>7</v>
      </c>
      <c r="J11" s="154" t="s">
        <v>100</v>
      </c>
      <c r="K11" s="171">
        <v>0</v>
      </c>
      <c r="L11" s="98" t="s">
        <v>101</v>
      </c>
      <c r="M11" s="170">
        <v>3</v>
      </c>
      <c r="N11" s="113" t="s">
        <v>100</v>
      </c>
      <c r="O11" s="114">
        <v>10</v>
      </c>
      <c r="P11" s="115" t="s">
        <v>101</v>
      </c>
      <c r="Q11" s="116">
        <v>7</v>
      </c>
      <c r="S11" s="113" t="s">
        <v>100</v>
      </c>
      <c r="T11" s="114">
        <v>6</v>
      </c>
      <c r="U11" s="115" t="s">
        <v>101</v>
      </c>
      <c r="V11" s="116">
        <v>3</v>
      </c>
      <c r="W11" s="113" t="s">
        <v>100</v>
      </c>
      <c r="X11" s="114">
        <v>10</v>
      </c>
      <c r="Y11" s="115" t="s">
        <v>101</v>
      </c>
      <c r="Z11" s="116">
        <v>14</v>
      </c>
      <c r="AB11" s="113" t="s">
        <v>100</v>
      </c>
      <c r="AC11" s="114">
        <v>14</v>
      </c>
      <c r="AD11" s="115" t="s">
        <v>101</v>
      </c>
      <c r="AE11" s="116">
        <v>10</v>
      </c>
      <c r="AF11" s="113" t="s">
        <v>100</v>
      </c>
      <c r="AG11" s="114">
        <v>7</v>
      </c>
      <c r="AH11" s="115" t="s">
        <v>101</v>
      </c>
      <c r="AI11" s="116">
        <v>10</v>
      </c>
    </row>
    <row r="12" spans="1:39" s="88" customFormat="1" ht="9.75" customHeight="1" x14ac:dyDescent="0.2">
      <c r="A12" s="113" t="s">
        <v>102</v>
      </c>
      <c r="B12" s="114">
        <v>7</v>
      </c>
      <c r="C12" s="115" t="s">
        <v>103</v>
      </c>
      <c r="D12" s="116">
        <v>3</v>
      </c>
      <c r="E12" s="154" t="s">
        <v>102</v>
      </c>
      <c r="F12" s="171">
        <v>7</v>
      </c>
      <c r="G12" s="98" t="s">
        <v>103</v>
      </c>
      <c r="H12" s="170">
        <v>3</v>
      </c>
      <c r="J12" s="154" t="s">
        <v>102</v>
      </c>
      <c r="K12" s="171">
        <v>3</v>
      </c>
      <c r="L12" s="98" t="s">
        <v>103</v>
      </c>
      <c r="M12" s="170">
        <v>10</v>
      </c>
      <c r="N12" s="113" t="s">
        <v>102</v>
      </c>
      <c r="O12" s="114">
        <v>6</v>
      </c>
      <c r="P12" s="115" t="s">
        <v>103</v>
      </c>
      <c r="Q12" s="116">
        <v>10</v>
      </c>
      <c r="S12" s="113" t="s">
        <v>102</v>
      </c>
      <c r="T12" s="114">
        <v>10</v>
      </c>
      <c r="U12" s="115" t="s">
        <v>103</v>
      </c>
      <c r="V12" s="116">
        <v>14</v>
      </c>
      <c r="W12" s="113" t="s">
        <v>102</v>
      </c>
      <c r="X12" s="114">
        <v>14</v>
      </c>
      <c r="Y12" s="115" t="s">
        <v>103</v>
      </c>
      <c r="Z12" s="116">
        <v>10</v>
      </c>
      <c r="AB12" s="113" t="s">
        <v>102</v>
      </c>
      <c r="AC12" s="114">
        <v>17</v>
      </c>
      <c r="AD12" s="115" t="s">
        <v>103</v>
      </c>
      <c r="AE12" s="116">
        <v>21</v>
      </c>
      <c r="AF12" s="113" t="s">
        <v>102</v>
      </c>
      <c r="AG12" s="114">
        <v>10</v>
      </c>
      <c r="AH12" s="115" t="s">
        <v>103</v>
      </c>
      <c r="AI12" s="116">
        <v>7</v>
      </c>
    </row>
    <row r="13" spans="1:39" s="88" customFormat="1" ht="9.75" customHeight="1" x14ac:dyDescent="0.25">
      <c r="A13" s="113" t="s">
        <v>104</v>
      </c>
      <c r="B13" s="114">
        <v>3</v>
      </c>
      <c r="C13" s="115" t="s">
        <v>105</v>
      </c>
      <c r="D13" s="116">
        <v>10</v>
      </c>
      <c r="E13" s="154" t="s">
        <v>104</v>
      </c>
      <c r="F13" s="171">
        <v>14</v>
      </c>
      <c r="G13" s="98" t="s">
        <v>105</v>
      </c>
      <c r="H13" s="170">
        <v>0</v>
      </c>
      <c r="J13" s="154" t="s">
        <v>104</v>
      </c>
      <c r="K13" s="171">
        <v>13</v>
      </c>
      <c r="L13" s="98" t="s">
        <v>105</v>
      </c>
      <c r="M13" s="170">
        <v>6</v>
      </c>
      <c r="N13" s="113" t="s">
        <v>104</v>
      </c>
      <c r="O13" s="114">
        <v>14</v>
      </c>
      <c r="P13" s="115" t="s">
        <v>105</v>
      </c>
      <c r="Q13" s="116">
        <v>13</v>
      </c>
      <c r="S13" s="113" t="s">
        <v>104</v>
      </c>
      <c r="T13" s="114">
        <v>14</v>
      </c>
      <c r="U13" s="115" t="s">
        <v>105</v>
      </c>
      <c r="V13" s="116">
        <v>7</v>
      </c>
      <c r="W13" s="113" t="s">
        <v>104</v>
      </c>
      <c r="X13" s="114">
        <v>3</v>
      </c>
      <c r="Y13" s="115" t="s">
        <v>105</v>
      </c>
      <c r="Z13" s="116">
        <v>6</v>
      </c>
      <c r="AB13" s="113" t="s">
        <v>104</v>
      </c>
      <c r="AC13" s="114">
        <v>21</v>
      </c>
      <c r="AD13" s="115" t="s">
        <v>105</v>
      </c>
      <c r="AE13" s="116">
        <v>13</v>
      </c>
      <c r="AF13" s="113" t="s">
        <v>104</v>
      </c>
      <c r="AG13" s="114">
        <v>0</v>
      </c>
      <c r="AH13" s="115" t="s">
        <v>105</v>
      </c>
      <c r="AI13" s="116">
        <v>6</v>
      </c>
      <c r="AL13"/>
    </row>
    <row r="14" spans="1:39" s="88" customFormat="1" ht="9.75" customHeight="1" x14ac:dyDescent="0.2">
      <c r="A14" s="113" t="s">
        <v>106</v>
      </c>
      <c r="B14" s="114">
        <v>10</v>
      </c>
      <c r="C14" s="115" t="s">
        <v>107</v>
      </c>
      <c r="D14" s="116">
        <v>6</v>
      </c>
      <c r="E14" s="154" t="s">
        <v>106</v>
      </c>
      <c r="F14" s="171">
        <v>6</v>
      </c>
      <c r="G14" s="98" t="s">
        <v>107</v>
      </c>
      <c r="H14" s="170">
        <v>10</v>
      </c>
      <c r="J14" s="154" t="s">
        <v>106</v>
      </c>
      <c r="K14" s="171">
        <v>0</v>
      </c>
      <c r="L14" s="98" t="s">
        <v>107</v>
      </c>
      <c r="M14" s="170">
        <v>0</v>
      </c>
      <c r="N14" s="113" t="s">
        <v>106</v>
      </c>
      <c r="O14" s="114">
        <v>7</v>
      </c>
      <c r="P14" s="115" t="s">
        <v>107</v>
      </c>
      <c r="Q14" s="116">
        <v>3</v>
      </c>
      <c r="S14" s="113" t="s">
        <v>106</v>
      </c>
      <c r="T14" s="114">
        <v>7</v>
      </c>
      <c r="U14" s="115" t="s">
        <v>107</v>
      </c>
      <c r="V14" s="116">
        <v>10</v>
      </c>
      <c r="W14" s="113" t="s">
        <v>106</v>
      </c>
      <c r="X14" s="114">
        <v>7</v>
      </c>
      <c r="Y14" s="115" t="s">
        <v>107</v>
      </c>
      <c r="Z14" s="116">
        <v>14</v>
      </c>
      <c r="AB14" s="113" t="s">
        <v>106</v>
      </c>
      <c r="AC14" s="114">
        <v>13</v>
      </c>
      <c r="AD14" s="115" t="s">
        <v>107</v>
      </c>
      <c r="AE14" s="116">
        <v>14</v>
      </c>
      <c r="AF14" s="113" t="s">
        <v>106</v>
      </c>
      <c r="AG14" s="114">
        <v>10</v>
      </c>
      <c r="AH14" s="115" t="s">
        <v>107</v>
      </c>
      <c r="AI14" s="116">
        <v>10</v>
      </c>
    </row>
    <row r="15" spans="1:39" s="88" customFormat="1" ht="9.75" customHeight="1" x14ac:dyDescent="0.2">
      <c r="A15" s="113" t="s">
        <v>108</v>
      </c>
      <c r="B15" s="114">
        <v>7</v>
      </c>
      <c r="C15" s="115" t="s">
        <v>109</v>
      </c>
      <c r="D15" s="116">
        <v>7</v>
      </c>
      <c r="E15" s="154" t="s">
        <v>108</v>
      </c>
      <c r="F15" s="171">
        <v>7</v>
      </c>
      <c r="G15" s="98" t="s">
        <v>109</v>
      </c>
      <c r="H15" s="170">
        <v>14</v>
      </c>
      <c r="J15" s="154" t="s">
        <v>108</v>
      </c>
      <c r="K15" s="171">
        <v>10</v>
      </c>
      <c r="L15" s="98" t="s">
        <v>109</v>
      </c>
      <c r="M15" s="170">
        <v>7</v>
      </c>
      <c r="N15" s="113" t="s">
        <v>108</v>
      </c>
      <c r="O15" s="114">
        <v>10</v>
      </c>
      <c r="P15" s="115" t="s">
        <v>109</v>
      </c>
      <c r="Q15" s="116">
        <v>7</v>
      </c>
      <c r="S15" s="113" t="s">
        <v>108</v>
      </c>
      <c r="T15" s="114">
        <v>14</v>
      </c>
      <c r="U15" s="115" t="s">
        <v>109</v>
      </c>
      <c r="V15" s="116">
        <v>3</v>
      </c>
      <c r="W15" s="113" t="s">
        <v>108</v>
      </c>
      <c r="X15" s="114">
        <v>7</v>
      </c>
      <c r="Y15" s="115" t="s">
        <v>109</v>
      </c>
      <c r="Z15" s="116">
        <v>13</v>
      </c>
      <c r="AB15" s="113" t="s">
        <v>108</v>
      </c>
      <c r="AC15" s="114">
        <v>6</v>
      </c>
      <c r="AD15" s="115" t="s">
        <v>109</v>
      </c>
      <c r="AE15" s="116">
        <v>10</v>
      </c>
      <c r="AF15" s="113" t="s">
        <v>108</v>
      </c>
      <c r="AG15" s="114">
        <v>6</v>
      </c>
      <c r="AH15" s="115" t="s">
        <v>109</v>
      </c>
      <c r="AI15" s="116">
        <v>7</v>
      </c>
    </row>
    <row r="16" spans="1:39" s="88" customFormat="1" ht="9.75" customHeight="1" x14ac:dyDescent="0.2">
      <c r="A16" s="113" t="s">
        <v>110</v>
      </c>
      <c r="B16" s="114">
        <v>3</v>
      </c>
      <c r="C16" s="115" t="s">
        <v>111</v>
      </c>
      <c r="D16" s="116">
        <v>3</v>
      </c>
      <c r="E16" s="154" t="s">
        <v>110</v>
      </c>
      <c r="F16" s="171">
        <v>10</v>
      </c>
      <c r="G16" s="98" t="s">
        <v>111</v>
      </c>
      <c r="H16" s="170">
        <v>7</v>
      </c>
      <c r="J16" s="154" t="s">
        <v>110</v>
      </c>
      <c r="K16" s="171">
        <v>14</v>
      </c>
      <c r="L16" s="98" t="s">
        <v>111</v>
      </c>
      <c r="M16" s="170">
        <v>10</v>
      </c>
      <c r="N16" s="113" t="s">
        <v>110</v>
      </c>
      <c r="O16" s="114">
        <v>10</v>
      </c>
      <c r="P16" s="115" t="s">
        <v>111</v>
      </c>
      <c r="Q16" s="116">
        <v>10</v>
      </c>
      <c r="S16" s="113" t="s">
        <v>110</v>
      </c>
      <c r="T16" s="114">
        <v>3</v>
      </c>
      <c r="U16" s="115" t="s">
        <v>111</v>
      </c>
      <c r="V16" s="116">
        <v>14</v>
      </c>
      <c r="W16" s="113" t="s">
        <v>110</v>
      </c>
      <c r="X16" s="114">
        <v>0</v>
      </c>
      <c r="Y16" s="115" t="s">
        <v>111</v>
      </c>
      <c r="Z16" s="116">
        <v>10</v>
      </c>
      <c r="AB16" s="113" t="s">
        <v>110</v>
      </c>
      <c r="AC16" s="114">
        <v>10</v>
      </c>
      <c r="AD16" s="115" t="s">
        <v>111</v>
      </c>
      <c r="AE16" s="116">
        <v>7</v>
      </c>
      <c r="AF16" s="113" t="s">
        <v>110</v>
      </c>
      <c r="AG16" s="114">
        <v>17</v>
      </c>
      <c r="AH16" s="115" t="s">
        <v>111</v>
      </c>
      <c r="AI16" s="116">
        <v>14</v>
      </c>
    </row>
    <row r="17" spans="1:39" s="88" customFormat="1" ht="9.75" customHeight="1" x14ac:dyDescent="0.2">
      <c r="A17" s="113" t="s">
        <v>112</v>
      </c>
      <c r="B17" s="114">
        <v>10</v>
      </c>
      <c r="C17" s="115" t="s">
        <v>113</v>
      </c>
      <c r="D17" s="116">
        <v>7</v>
      </c>
      <c r="E17" s="154" t="s">
        <v>112</v>
      </c>
      <c r="F17" s="171">
        <v>14</v>
      </c>
      <c r="G17" s="98" t="s">
        <v>113</v>
      </c>
      <c r="H17" s="170">
        <v>7</v>
      </c>
      <c r="J17" s="154" t="s">
        <v>112</v>
      </c>
      <c r="K17" s="171">
        <v>10</v>
      </c>
      <c r="L17" s="98" t="s">
        <v>113</v>
      </c>
      <c r="M17" s="170">
        <v>3</v>
      </c>
      <c r="N17" s="113" t="s">
        <v>112</v>
      </c>
      <c r="O17" s="114">
        <v>3</v>
      </c>
      <c r="P17" s="115" t="s">
        <v>113</v>
      </c>
      <c r="Q17" s="116">
        <v>7</v>
      </c>
      <c r="S17" s="113" t="s">
        <v>112</v>
      </c>
      <c r="T17" s="114">
        <v>10</v>
      </c>
      <c r="U17" s="115" t="s">
        <v>113</v>
      </c>
      <c r="V17" s="116">
        <v>7</v>
      </c>
      <c r="W17" s="113" t="s">
        <v>112</v>
      </c>
      <c r="X17" s="114">
        <v>14</v>
      </c>
      <c r="Y17" s="115" t="s">
        <v>113</v>
      </c>
      <c r="Z17" s="116">
        <v>7</v>
      </c>
      <c r="AB17" s="113" t="s">
        <v>112</v>
      </c>
      <c r="AC17" s="114">
        <v>17</v>
      </c>
      <c r="AD17" s="115" t="s">
        <v>113</v>
      </c>
      <c r="AE17" s="116">
        <v>17</v>
      </c>
      <c r="AF17" s="113" t="s">
        <v>112</v>
      </c>
      <c r="AG17" s="114">
        <v>7</v>
      </c>
      <c r="AH17" s="115" t="s">
        <v>113</v>
      </c>
      <c r="AI17" s="116">
        <v>3</v>
      </c>
    </row>
    <row r="18" spans="1:39" s="88" customFormat="1" ht="9.75" customHeight="1" x14ac:dyDescent="0.2">
      <c r="A18" s="113" t="s">
        <v>114</v>
      </c>
      <c r="B18" s="114">
        <v>14</v>
      </c>
      <c r="C18" s="115" t="s">
        <v>115</v>
      </c>
      <c r="D18" s="116">
        <v>10</v>
      </c>
      <c r="E18" s="154" t="s">
        <v>114</v>
      </c>
      <c r="F18" s="171">
        <v>7</v>
      </c>
      <c r="G18" s="98" t="s">
        <v>115</v>
      </c>
      <c r="H18" s="170">
        <v>10</v>
      </c>
      <c r="J18" s="154" t="s">
        <v>114</v>
      </c>
      <c r="K18" s="171">
        <v>7</v>
      </c>
      <c r="L18" s="98" t="s">
        <v>115</v>
      </c>
      <c r="M18" s="170">
        <v>7</v>
      </c>
      <c r="N18" s="113" t="s">
        <v>114</v>
      </c>
      <c r="O18" s="114">
        <v>13</v>
      </c>
      <c r="P18" s="115" t="s">
        <v>115</v>
      </c>
      <c r="Q18" s="116">
        <v>14</v>
      </c>
      <c r="S18" s="113" t="s">
        <v>114</v>
      </c>
      <c r="T18" s="114">
        <v>7</v>
      </c>
      <c r="U18" s="115" t="s">
        <v>115</v>
      </c>
      <c r="V18" s="116">
        <v>10</v>
      </c>
      <c r="W18" s="113" t="s">
        <v>114</v>
      </c>
      <c r="X18" s="114">
        <v>10</v>
      </c>
      <c r="Y18" s="115" t="s">
        <v>115</v>
      </c>
      <c r="Z18" s="116">
        <v>14</v>
      </c>
      <c r="AB18" s="113" t="s">
        <v>114</v>
      </c>
      <c r="AC18" s="114">
        <v>14</v>
      </c>
      <c r="AD18" s="115" t="s">
        <v>115</v>
      </c>
      <c r="AE18" s="116">
        <v>13</v>
      </c>
      <c r="AF18" s="113" t="s">
        <v>114</v>
      </c>
      <c r="AG18" s="114">
        <v>14</v>
      </c>
      <c r="AH18" s="115" t="s">
        <v>115</v>
      </c>
      <c r="AI18" s="116">
        <v>6</v>
      </c>
    </row>
    <row r="19" spans="1:39" s="88" customFormat="1" ht="9.75" customHeight="1" x14ac:dyDescent="0.2">
      <c r="A19" s="113" t="s">
        <v>116</v>
      </c>
      <c r="B19" s="114">
        <v>7</v>
      </c>
      <c r="C19" s="115" t="s">
        <v>117</v>
      </c>
      <c r="D19" s="116">
        <v>7</v>
      </c>
      <c r="E19" s="154" t="s">
        <v>116</v>
      </c>
      <c r="F19" s="171">
        <v>13</v>
      </c>
      <c r="G19" s="98" t="s">
        <v>117</v>
      </c>
      <c r="H19" s="170">
        <v>17</v>
      </c>
      <c r="J19" s="154" t="s">
        <v>116</v>
      </c>
      <c r="K19" s="171">
        <v>0</v>
      </c>
      <c r="L19" s="98" t="s">
        <v>117</v>
      </c>
      <c r="M19" s="170">
        <v>13</v>
      </c>
      <c r="N19" s="113" t="s">
        <v>116</v>
      </c>
      <c r="O19" s="114">
        <v>7</v>
      </c>
      <c r="P19" s="115" t="s">
        <v>117</v>
      </c>
      <c r="Q19" s="116">
        <v>3</v>
      </c>
      <c r="S19" s="113" t="s">
        <v>116</v>
      </c>
      <c r="T19" s="114">
        <v>7</v>
      </c>
      <c r="U19" s="115" t="s">
        <v>117</v>
      </c>
      <c r="V19" s="116">
        <v>14</v>
      </c>
      <c r="W19" s="113" t="s">
        <v>116</v>
      </c>
      <c r="X19" s="114">
        <v>7</v>
      </c>
      <c r="Y19" s="115" t="s">
        <v>117</v>
      </c>
      <c r="Z19" s="116">
        <v>13</v>
      </c>
      <c r="AB19" s="113" t="s">
        <v>116</v>
      </c>
      <c r="AC19" s="114">
        <v>24</v>
      </c>
      <c r="AD19" s="115" t="s">
        <v>117</v>
      </c>
      <c r="AE19" s="116">
        <v>14</v>
      </c>
      <c r="AF19" s="113" t="s">
        <v>116</v>
      </c>
      <c r="AG19" s="114">
        <v>6</v>
      </c>
      <c r="AH19" s="115" t="s">
        <v>117</v>
      </c>
      <c r="AI19" s="116">
        <v>0</v>
      </c>
    </row>
    <row r="20" spans="1:39" s="88" customFormat="1" ht="9.75" customHeight="1" x14ac:dyDescent="0.2">
      <c r="A20" s="113" t="s">
        <v>118</v>
      </c>
      <c r="B20" s="114">
        <v>10</v>
      </c>
      <c r="C20" s="115" t="s">
        <v>119</v>
      </c>
      <c r="D20" s="116">
        <v>7</v>
      </c>
      <c r="E20" s="154" t="s">
        <v>118</v>
      </c>
      <c r="F20" s="171">
        <v>17</v>
      </c>
      <c r="G20" s="98" t="s">
        <v>119</v>
      </c>
      <c r="H20" s="170">
        <v>7</v>
      </c>
      <c r="J20" s="154" t="s">
        <v>118</v>
      </c>
      <c r="K20" s="171">
        <v>7</v>
      </c>
      <c r="L20" s="98" t="s">
        <v>119</v>
      </c>
      <c r="M20" s="170">
        <v>0</v>
      </c>
      <c r="N20" s="113" t="s">
        <v>118</v>
      </c>
      <c r="O20" s="114">
        <v>14</v>
      </c>
      <c r="P20" s="115" t="s">
        <v>119</v>
      </c>
      <c r="Q20" s="116">
        <v>7</v>
      </c>
      <c r="S20" s="113" t="s">
        <v>118</v>
      </c>
      <c r="T20" s="114">
        <v>0</v>
      </c>
      <c r="U20" s="115" t="s">
        <v>119</v>
      </c>
      <c r="V20" s="116">
        <v>7</v>
      </c>
      <c r="W20" s="113" t="s">
        <v>118</v>
      </c>
      <c r="X20" s="114">
        <v>14</v>
      </c>
      <c r="Y20" s="115" t="s">
        <v>119</v>
      </c>
      <c r="Z20" s="116">
        <v>7</v>
      </c>
      <c r="AB20" s="113" t="s">
        <v>118</v>
      </c>
      <c r="AC20" s="114">
        <v>17</v>
      </c>
      <c r="AD20" s="115" t="s">
        <v>119</v>
      </c>
      <c r="AE20" s="116">
        <v>13</v>
      </c>
      <c r="AF20" s="113" t="s">
        <v>118</v>
      </c>
      <c r="AG20" s="114">
        <v>10</v>
      </c>
      <c r="AH20" s="115" t="s">
        <v>119</v>
      </c>
      <c r="AI20" s="116">
        <v>10</v>
      </c>
    </row>
    <row r="21" spans="1:39" s="88" customFormat="1" ht="9.75" customHeight="1" x14ac:dyDescent="0.2">
      <c r="A21" s="113" t="s">
        <v>120</v>
      </c>
      <c r="B21" s="114">
        <v>7</v>
      </c>
      <c r="C21" s="115" t="s">
        <v>121</v>
      </c>
      <c r="D21" s="116">
        <v>10</v>
      </c>
      <c r="E21" s="154" t="s">
        <v>120</v>
      </c>
      <c r="F21" s="171">
        <v>10</v>
      </c>
      <c r="G21" s="98" t="s">
        <v>121</v>
      </c>
      <c r="H21" s="170">
        <v>13</v>
      </c>
      <c r="J21" s="154" t="s">
        <v>120</v>
      </c>
      <c r="K21" s="171">
        <v>10</v>
      </c>
      <c r="L21" s="98" t="s">
        <v>121</v>
      </c>
      <c r="M21" s="170">
        <v>7</v>
      </c>
      <c r="N21" s="113" t="s">
        <v>120</v>
      </c>
      <c r="O21" s="114">
        <v>10</v>
      </c>
      <c r="P21" s="115" t="s">
        <v>121</v>
      </c>
      <c r="Q21" s="116">
        <v>10</v>
      </c>
      <c r="S21" s="113" t="s">
        <v>120</v>
      </c>
      <c r="T21" s="114">
        <v>7</v>
      </c>
      <c r="U21" s="115" t="s">
        <v>121</v>
      </c>
      <c r="V21" s="116">
        <v>0</v>
      </c>
      <c r="W21" s="113" t="s">
        <v>120</v>
      </c>
      <c r="X21" s="114">
        <v>10</v>
      </c>
      <c r="Y21" s="115" t="s">
        <v>121</v>
      </c>
      <c r="Z21" s="116">
        <v>10</v>
      </c>
      <c r="AB21" s="113" t="s">
        <v>120</v>
      </c>
      <c r="AC21" s="114">
        <v>10</v>
      </c>
      <c r="AD21" s="115" t="s">
        <v>121</v>
      </c>
      <c r="AE21" s="116">
        <v>7</v>
      </c>
      <c r="AF21" s="113" t="s">
        <v>120</v>
      </c>
      <c r="AG21" s="114">
        <v>7</v>
      </c>
      <c r="AH21" s="115" t="s">
        <v>121</v>
      </c>
      <c r="AI21" s="116">
        <v>14</v>
      </c>
    </row>
    <row r="22" spans="1:39" s="88" customFormat="1" ht="9.75" customHeight="1" x14ac:dyDescent="0.25">
      <c r="A22" s="113" t="s">
        <v>122</v>
      </c>
      <c r="B22" s="114">
        <v>3</v>
      </c>
      <c r="C22" s="115" t="s">
        <v>123</v>
      </c>
      <c r="D22" s="116">
        <v>7</v>
      </c>
      <c r="E22" s="154" t="s">
        <v>122</v>
      </c>
      <c r="F22" s="171">
        <v>10</v>
      </c>
      <c r="G22" s="98" t="s">
        <v>123</v>
      </c>
      <c r="H22" s="170">
        <v>17</v>
      </c>
      <c r="J22" s="154" t="s">
        <v>122</v>
      </c>
      <c r="K22" s="171">
        <v>6</v>
      </c>
      <c r="L22" s="98" t="s">
        <v>123</v>
      </c>
      <c r="M22" s="170">
        <v>14</v>
      </c>
      <c r="N22" s="113" t="s">
        <v>122</v>
      </c>
      <c r="O22" s="114">
        <v>10</v>
      </c>
      <c r="P22" s="115" t="s">
        <v>123</v>
      </c>
      <c r="Q22" s="116">
        <v>14</v>
      </c>
      <c r="S22" s="113" t="s">
        <v>122</v>
      </c>
      <c r="T22" s="114">
        <v>10</v>
      </c>
      <c r="U22" s="115" t="s">
        <v>123</v>
      </c>
      <c r="V22" s="116">
        <v>7</v>
      </c>
      <c r="W22" s="113" t="s">
        <v>122</v>
      </c>
      <c r="X22" s="114">
        <v>7</v>
      </c>
      <c r="Y22" s="115" t="s">
        <v>123</v>
      </c>
      <c r="Z22" s="116">
        <v>6</v>
      </c>
      <c r="AB22" s="113" t="s">
        <v>122</v>
      </c>
      <c r="AC22" s="114">
        <v>21</v>
      </c>
      <c r="AD22" s="115" t="s">
        <v>123</v>
      </c>
      <c r="AE22" s="116">
        <v>14</v>
      </c>
      <c r="AF22" s="113" t="s">
        <v>122</v>
      </c>
      <c r="AG22" s="114">
        <v>0</v>
      </c>
      <c r="AH22" s="115" t="s">
        <v>123</v>
      </c>
      <c r="AI22" s="116">
        <v>3</v>
      </c>
      <c r="AK22"/>
    </row>
    <row r="23" spans="1:39" s="88" customFormat="1" ht="9.75" customHeight="1" x14ac:dyDescent="0.2">
      <c r="A23" s="113" t="s">
        <v>124</v>
      </c>
      <c r="B23" s="114">
        <v>7</v>
      </c>
      <c r="C23" s="115" t="s">
        <v>125</v>
      </c>
      <c r="D23" s="116">
        <v>3</v>
      </c>
      <c r="E23" s="154" t="s">
        <v>124</v>
      </c>
      <c r="F23" s="171">
        <v>7</v>
      </c>
      <c r="G23" s="98" t="s">
        <v>125</v>
      </c>
      <c r="H23" s="170">
        <v>3</v>
      </c>
      <c r="J23" s="154" t="s">
        <v>124</v>
      </c>
      <c r="K23" s="171">
        <v>7</v>
      </c>
      <c r="L23" s="98" t="s">
        <v>125</v>
      </c>
      <c r="M23" s="170">
        <v>7</v>
      </c>
      <c r="N23" s="113" t="s">
        <v>124</v>
      </c>
      <c r="O23" s="114">
        <v>6</v>
      </c>
      <c r="P23" s="115" t="s">
        <v>125</v>
      </c>
      <c r="Q23" s="116">
        <v>7</v>
      </c>
      <c r="S23" s="113" t="s">
        <v>124</v>
      </c>
      <c r="T23" s="114">
        <v>7</v>
      </c>
      <c r="U23" s="115" t="s">
        <v>125</v>
      </c>
      <c r="V23" s="116">
        <v>10</v>
      </c>
      <c r="W23" s="113" t="s">
        <v>124</v>
      </c>
      <c r="X23" s="114">
        <v>6</v>
      </c>
      <c r="Y23" s="115" t="s">
        <v>125</v>
      </c>
      <c r="Z23" s="116">
        <v>7</v>
      </c>
      <c r="AB23" s="113" t="s">
        <v>124</v>
      </c>
      <c r="AC23" s="114">
        <v>10</v>
      </c>
      <c r="AD23" s="115" t="s">
        <v>125</v>
      </c>
      <c r="AE23" s="116">
        <v>10</v>
      </c>
      <c r="AF23" s="113" t="s">
        <v>124</v>
      </c>
      <c r="AG23" s="114">
        <v>10</v>
      </c>
      <c r="AH23" s="115" t="s">
        <v>125</v>
      </c>
      <c r="AI23" s="116">
        <v>7</v>
      </c>
    </row>
    <row r="24" spans="1:39" s="88" customFormat="1" ht="9.75" customHeight="1" x14ac:dyDescent="0.25">
      <c r="A24" s="117" t="s">
        <v>136</v>
      </c>
      <c r="B24" s="118"/>
      <c r="C24" s="118"/>
      <c r="D24" s="118"/>
      <c r="E24" s="118" t="s">
        <v>127</v>
      </c>
      <c r="F24" s="118"/>
      <c r="G24" s="118"/>
      <c r="H24" s="119"/>
      <c r="I24" s="81"/>
      <c r="J24" s="151" t="s">
        <v>137</v>
      </c>
      <c r="K24" s="152"/>
      <c r="L24" s="152"/>
      <c r="M24" s="152"/>
      <c r="N24" s="152" t="s">
        <v>127</v>
      </c>
      <c r="O24" s="152"/>
      <c r="P24" s="152"/>
      <c r="Q24" s="153"/>
      <c r="R24" s="81"/>
      <c r="S24" s="123" t="s">
        <v>136</v>
      </c>
      <c r="T24" s="124"/>
      <c r="U24" s="124"/>
      <c r="V24" s="124"/>
      <c r="W24" s="124" t="s">
        <v>127</v>
      </c>
      <c r="X24" s="124"/>
      <c r="Y24" s="124"/>
      <c r="Z24" s="125"/>
      <c r="AB24" s="169" t="s">
        <v>136</v>
      </c>
      <c r="AC24" s="168"/>
      <c r="AD24" s="168"/>
      <c r="AE24" s="168"/>
      <c r="AF24" s="168" t="s">
        <v>127</v>
      </c>
      <c r="AG24" s="168"/>
      <c r="AH24" s="168"/>
      <c r="AI24" s="167"/>
      <c r="AL24"/>
      <c r="AM24"/>
    </row>
    <row r="25" spans="1:39" s="88" customFormat="1" ht="9.75" customHeight="1" x14ac:dyDescent="0.25">
      <c r="A25" s="88">
        <f>SUM(B6:B23)+SUM(D6:D23)</f>
        <v>257</v>
      </c>
      <c r="B25" s="88">
        <v>257</v>
      </c>
      <c r="E25" s="88">
        <f>SUM(F6:F23)+SUM(H6:H23)</f>
        <v>357</v>
      </c>
      <c r="F25" s="88">
        <v>357</v>
      </c>
      <c r="I25" s="81"/>
      <c r="J25" s="88">
        <f>SUM(K6:K23)+SUM(M6:M23)</f>
        <v>245</v>
      </c>
      <c r="K25" s="88">
        <v>245</v>
      </c>
      <c r="N25" s="88">
        <f>SUM(O6:O23)+SUM(Q6:Q23)</f>
        <v>311</v>
      </c>
      <c r="O25" s="88">
        <v>311</v>
      </c>
      <c r="R25" s="81"/>
      <c r="S25" s="81">
        <f>SUM(T6:T23)+SUM(V6:V23)</f>
        <v>268</v>
      </c>
      <c r="T25" s="81">
        <v>268</v>
      </c>
      <c r="U25" s="81"/>
      <c r="V25" s="81"/>
      <c r="W25" s="81">
        <f>SUM(X6:X23)+SUM(Z6:Z23)</f>
        <v>328</v>
      </c>
      <c r="X25" s="81">
        <v>328</v>
      </c>
      <c r="Y25" s="81"/>
      <c r="Z25" s="81"/>
      <c r="AB25" s="81">
        <f>SUM(AC6:AC23)+SUM(AE6:AE23)</f>
        <v>501</v>
      </c>
      <c r="AC25" s="81">
        <v>501</v>
      </c>
      <c r="AD25" s="81"/>
      <c r="AE25" s="81"/>
      <c r="AF25" s="81">
        <f>SUM(AG6:AG23)+SUM(AI6:AI23)</f>
        <v>275</v>
      </c>
      <c r="AG25" s="81">
        <v>275</v>
      </c>
      <c r="AH25" s="81"/>
      <c r="AI25" s="81"/>
      <c r="AK25"/>
    </row>
    <row r="26" spans="1:39" s="88" customFormat="1" ht="9.75" customHeight="1" x14ac:dyDescent="0.25">
      <c r="A26" s="129" t="s">
        <v>128</v>
      </c>
      <c r="B26" s="130"/>
      <c r="C26" s="130"/>
      <c r="D26" s="130"/>
      <c r="E26" s="130"/>
      <c r="F26" s="130"/>
      <c r="G26" s="130"/>
      <c r="H26" s="131"/>
      <c r="I26" s="81"/>
      <c r="J26" s="132" t="s">
        <v>143</v>
      </c>
      <c r="K26" s="133"/>
      <c r="L26" s="133"/>
      <c r="M26" s="133"/>
      <c r="N26" s="133"/>
      <c r="O26" s="133"/>
      <c r="P26" s="133"/>
      <c r="Q26" s="134"/>
      <c r="R26" s="81"/>
      <c r="S26" s="166" t="s">
        <v>142</v>
      </c>
      <c r="T26" s="165"/>
      <c r="U26" s="165"/>
      <c r="V26" s="165"/>
      <c r="W26" s="165"/>
      <c r="X26" s="165"/>
      <c r="Y26" s="165"/>
      <c r="Z26" s="164"/>
      <c r="AB26" s="163" t="s">
        <v>141</v>
      </c>
      <c r="AC26" s="162"/>
      <c r="AD26" s="162"/>
      <c r="AE26" s="162"/>
      <c r="AF26" s="162"/>
      <c r="AG26" s="162"/>
      <c r="AH26" s="162"/>
      <c r="AI26" s="161"/>
      <c r="AJ26"/>
    </row>
    <row r="27" spans="1:39" s="88" customFormat="1" ht="9.75" customHeight="1" x14ac:dyDescent="0.25">
      <c r="A27" s="92"/>
      <c r="B27" s="93"/>
      <c r="C27" s="93"/>
      <c r="D27" s="93"/>
      <c r="E27" s="93"/>
      <c r="F27" s="93"/>
      <c r="G27" s="93"/>
      <c r="H27" s="94"/>
      <c r="J27" s="92"/>
      <c r="K27" s="93"/>
      <c r="L27" s="93"/>
      <c r="M27" s="93"/>
      <c r="N27" s="93"/>
      <c r="O27" s="93"/>
      <c r="P27" s="93"/>
      <c r="Q27" s="94"/>
      <c r="S27" s="92"/>
      <c r="T27" s="93"/>
      <c r="U27" s="93"/>
      <c r="V27" s="93"/>
      <c r="W27" s="93"/>
      <c r="X27" s="93"/>
      <c r="Y27" s="93"/>
      <c r="Z27" s="94"/>
      <c r="AB27" s="92"/>
      <c r="AC27" s="93"/>
      <c r="AD27" s="93"/>
      <c r="AE27" s="93"/>
      <c r="AF27" s="93"/>
      <c r="AG27" s="93"/>
      <c r="AH27" s="93"/>
      <c r="AI27" s="94"/>
      <c r="AK27"/>
      <c r="AL27"/>
    </row>
    <row r="28" spans="1:39" s="81" customFormat="1" ht="9.75" customHeight="1" x14ac:dyDescent="0.25">
      <c r="A28" s="141" t="s">
        <v>140</v>
      </c>
      <c r="B28" s="96"/>
      <c r="C28" s="96"/>
      <c r="D28" s="96"/>
      <c r="E28" s="97"/>
      <c r="F28" s="98" t="s">
        <v>85</v>
      </c>
      <c r="G28" s="99">
        <v>0</v>
      </c>
      <c r="H28" s="100"/>
      <c r="J28" s="101" t="s">
        <v>139</v>
      </c>
      <c r="K28" s="96"/>
      <c r="L28" s="96"/>
      <c r="M28" s="96"/>
      <c r="N28" s="97"/>
      <c r="O28" s="98" t="s">
        <v>85</v>
      </c>
      <c r="P28" s="99">
        <v>0</v>
      </c>
      <c r="Q28" s="100"/>
      <c r="S28" s="95" t="s">
        <v>139</v>
      </c>
      <c r="T28" s="96"/>
      <c r="U28" s="96"/>
      <c r="V28" s="96"/>
      <c r="W28" s="97"/>
      <c r="X28" s="98" t="s">
        <v>85</v>
      </c>
      <c r="Y28" s="99">
        <v>0</v>
      </c>
      <c r="Z28" s="100"/>
      <c r="AB28" s="101" t="s">
        <v>138</v>
      </c>
      <c r="AC28" s="96"/>
      <c r="AD28" s="96"/>
      <c r="AE28" s="96"/>
      <c r="AF28" s="97"/>
      <c r="AG28" s="98" t="s">
        <v>85</v>
      </c>
      <c r="AH28" s="99">
        <v>0</v>
      </c>
      <c r="AI28" s="100"/>
      <c r="AL28"/>
    </row>
    <row r="29" spans="1:39" s="88" customFormat="1" ht="9.75" customHeight="1" x14ac:dyDescent="0.25">
      <c r="A29" s="102"/>
      <c r="H29" s="103"/>
      <c r="J29" s="102"/>
      <c r="Q29" s="103"/>
      <c r="S29" s="102"/>
      <c r="Z29" s="103"/>
      <c r="AB29" s="102"/>
      <c r="AI29" s="103"/>
      <c r="AK29"/>
    </row>
    <row r="30" spans="1:39" s="88" customFormat="1" ht="9.75" customHeight="1" x14ac:dyDescent="0.25">
      <c r="A30" s="104" t="s">
        <v>88</v>
      </c>
      <c r="B30" s="105"/>
      <c r="C30" s="105"/>
      <c r="D30" s="106">
        <v>2020</v>
      </c>
      <c r="E30" s="107"/>
      <c r="F30" s="108" t="s">
        <v>89</v>
      </c>
      <c r="G30" s="109"/>
      <c r="H30" s="110"/>
      <c r="J30" s="104" t="s">
        <v>88</v>
      </c>
      <c r="K30" s="111"/>
      <c r="L30" s="111"/>
      <c r="M30" s="106">
        <v>2020</v>
      </c>
      <c r="N30" s="107"/>
      <c r="O30" s="108" t="s">
        <v>89</v>
      </c>
      <c r="P30" s="108"/>
      <c r="Q30" s="112"/>
      <c r="R30" s="81"/>
      <c r="S30" s="104" t="s">
        <v>88</v>
      </c>
      <c r="T30" s="105"/>
      <c r="U30" s="105"/>
      <c r="V30" s="106">
        <v>2020</v>
      </c>
      <c r="W30" s="107"/>
      <c r="X30" s="108" t="s">
        <v>89</v>
      </c>
      <c r="Y30" s="109"/>
      <c r="Z30" s="110"/>
      <c r="AA30" s="81"/>
      <c r="AB30" s="104" t="s">
        <v>88</v>
      </c>
      <c r="AC30" s="111"/>
      <c r="AD30" s="111"/>
      <c r="AE30" s="106">
        <v>2020</v>
      </c>
      <c r="AF30" s="107"/>
      <c r="AG30" s="108" t="s">
        <v>89</v>
      </c>
      <c r="AH30" s="108"/>
      <c r="AI30" s="112"/>
      <c r="AK30"/>
    </row>
    <row r="31" spans="1:39" s="88" customFormat="1" ht="10.5" customHeight="1" x14ac:dyDescent="0.25">
      <c r="A31" s="113" t="s">
        <v>90</v>
      </c>
      <c r="B31" s="114">
        <v>3</v>
      </c>
      <c r="C31" s="115" t="s">
        <v>91</v>
      </c>
      <c r="D31" s="116">
        <v>10</v>
      </c>
      <c r="E31" s="113" t="s">
        <v>90</v>
      </c>
      <c r="F31" s="114">
        <v>24</v>
      </c>
      <c r="G31" s="115" t="s">
        <v>91</v>
      </c>
      <c r="H31" s="116">
        <v>21</v>
      </c>
      <c r="J31" s="113" t="s">
        <v>90</v>
      </c>
      <c r="K31" s="114">
        <v>7</v>
      </c>
      <c r="L31" s="115" t="s">
        <v>91</v>
      </c>
      <c r="M31" s="116">
        <v>10</v>
      </c>
      <c r="N31" s="113" t="s">
        <v>90</v>
      </c>
      <c r="O31" s="114">
        <v>10</v>
      </c>
      <c r="P31" s="115" t="s">
        <v>91</v>
      </c>
      <c r="Q31" s="116">
        <v>13</v>
      </c>
      <c r="S31" s="113" t="s">
        <v>90</v>
      </c>
      <c r="T31" s="114">
        <v>21</v>
      </c>
      <c r="U31" s="115" t="s">
        <v>91</v>
      </c>
      <c r="V31" s="116">
        <v>3</v>
      </c>
      <c r="W31" s="113" t="s">
        <v>90</v>
      </c>
      <c r="X31" s="114">
        <v>14</v>
      </c>
      <c r="Y31" s="115" t="s">
        <v>91</v>
      </c>
      <c r="Z31" s="116">
        <v>7</v>
      </c>
      <c r="AB31" s="113" t="s">
        <v>90</v>
      </c>
      <c r="AC31" s="114">
        <v>14</v>
      </c>
      <c r="AD31" s="115" t="s">
        <v>91</v>
      </c>
      <c r="AE31" s="116">
        <v>7</v>
      </c>
      <c r="AF31" s="113" t="s">
        <v>90</v>
      </c>
      <c r="AG31" s="114">
        <v>7</v>
      </c>
      <c r="AH31" s="115" t="s">
        <v>91</v>
      </c>
      <c r="AI31" s="116">
        <v>10</v>
      </c>
      <c r="AL31"/>
      <c r="AM31"/>
    </row>
    <row r="32" spans="1:39" s="88" customFormat="1" ht="9.75" customHeight="1" x14ac:dyDescent="0.25">
      <c r="A32" s="113" t="s">
        <v>92</v>
      </c>
      <c r="B32" s="114">
        <v>13</v>
      </c>
      <c r="C32" s="115" t="s">
        <v>93</v>
      </c>
      <c r="D32" s="116">
        <v>7</v>
      </c>
      <c r="E32" s="113" t="s">
        <v>92</v>
      </c>
      <c r="F32" s="114">
        <v>17</v>
      </c>
      <c r="G32" s="115" t="s">
        <v>93</v>
      </c>
      <c r="H32" s="116">
        <v>24</v>
      </c>
      <c r="J32" s="113" t="s">
        <v>92</v>
      </c>
      <c r="K32" s="114">
        <v>14</v>
      </c>
      <c r="L32" s="115" t="s">
        <v>93</v>
      </c>
      <c r="M32" s="116">
        <v>6</v>
      </c>
      <c r="N32" s="113" t="s">
        <v>92</v>
      </c>
      <c r="O32" s="114">
        <v>7</v>
      </c>
      <c r="P32" s="115" t="s">
        <v>93</v>
      </c>
      <c r="Q32" s="116">
        <v>10</v>
      </c>
      <c r="S32" s="113" t="s">
        <v>92</v>
      </c>
      <c r="T32" s="114">
        <v>14</v>
      </c>
      <c r="U32" s="115" t="s">
        <v>93</v>
      </c>
      <c r="V32" s="116">
        <v>17</v>
      </c>
      <c r="W32" s="113" t="s">
        <v>92</v>
      </c>
      <c r="X32" s="114">
        <v>10</v>
      </c>
      <c r="Y32" s="115" t="s">
        <v>93</v>
      </c>
      <c r="Z32" s="116">
        <v>10</v>
      </c>
      <c r="AB32" s="113" t="s">
        <v>92</v>
      </c>
      <c r="AC32" s="114">
        <v>10</v>
      </c>
      <c r="AD32" s="115" t="s">
        <v>93</v>
      </c>
      <c r="AE32" s="116">
        <v>10</v>
      </c>
      <c r="AF32" s="113" t="s">
        <v>92</v>
      </c>
      <c r="AG32" s="114">
        <v>10</v>
      </c>
      <c r="AH32" s="115" t="s">
        <v>93</v>
      </c>
      <c r="AI32" s="116">
        <v>0</v>
      </c>
      <c r="AK32"/>
    </row>
    <row r="33" spans="1:37" s="88" customFormat="1" ht="9.75" customHeight="1" x14ac:dyDescent="0.2">
      <c r="A33" s="113" t="s">
        <v>94</v>
      </c>
      <c r="B33" s="114">
        <v>7</v>
      </c>
      <c r="C33" s="115" t="s">
        <v>95</v>
      </c>
      <c r="D33" s="116">
        <v>14</v>
      </c>
      <c r="E33" s="113" t="s">
        <v>94</v>
      </c>
      <c r="F33" s="114">
        <v>21</v>
      </c>
      <c r="G33" s="115" t="s">
        <v>95</v>
      </c>
      <c r="H33" s="116">
        <v>31</v>
      </c>
      <c r="J33" s="113" t="s">
        <v>94</v>
      </c>
      <c r="K33" s="114">
        <v>10</v>
      </c>
      <c r="L33" s="115" t="s">
        <v>95</v>
      </c>
      <c r="M33" s="116">
        <v>7</v>
      </c>
      <c r="N33" s="113" t="s">
        <v>94</v>
      </c>
      <c r="O33" s="114">
        <v>14</v>
      </c>
      <c r="P33" s="115" t="s">
        <v>95</v>
      </c>
      <c r="Q33" s="116">
        <v>3</v>
      </c>
      <c r="S33" s="113" t="s">
        <v>94</v>
      </c>
      <c r="T33" s="114">
        <v>14</v>
      </c>
      <c r="U33" s="115" t="s">
        <v>95</v>
      </c>
      <c r="V33" s="116">
        <v>21</v>
      </c>
      <c r="W33" s="113" t="s">
        <v>94</v>
      </c>
      <c r="X33" s="114">
        <v>17</v>
      </c>
      <c r="Y33" s="115" t="s">
        <v>95</v>
      </c>
      <c r="Z33" s="116">
        <v>14</v>
      </c>
      <c r="AB33" s="113" t="s">
        <v>94</v>
      </c>
      <c r="AC33" s="114">
        <v>21</v>
      </c>
      <c r="AD33" s="115" t="s">
        <v>95</v>
      </c>
      <c r="AE33" s="116">
        <v>13</v>
      </c>
      <c r="AF33" s="113" t="s">
        <v>94</v>
      </c>
      <c r="AG33" s="114">
        <v>3</v>
      </c>
      <c r="AH33" s="115" t="s">
        <v>95</v>
      </c>
      <c r="AI33" s="116">
        <v>10</v>
      </c>
    </row>
    <row r="34" spans="1:37" s="88" customFormat="1" ht="9.75" customHeight="1" x14ac:dyDescent="0.2">
      <c r="A34" s="113" t="s">
        <v>96</v>
      </c>
      <c r="B34" s="114">
        <v>7</v>
      </c>
      <c r="C34" s="115" t="s">
        <v>97</v>
      </c>
      <c r="D34" s="116">
        <v>13</v>
      </c>
      <c r="E34" s="113" t="s">
        <v>96</v>
      </c>
      <c r="F34" s="114">
        <v>24</v>
      </c>
      <c r="G34" s="115" t="s">
        <v>97</v>
      </c>
      <c r="H34" s="116">
        <v>10</v>
      </c>
      <c r="J34" s="113" t="s">
        <v>96</v>
      </c>
      <c r="K34" s="114">
        <v>13</v>
      </c>
      <c r="L34" s="115" t="s">
        <v>97</v>
      </c>
      <c r="M34" s="116">
        <v>10</v>
      </c>
      <c r="N34" s="113" t="s">
        <v>96</v>
      </c>
      <c r="O34" s="114">
        <v>17</v>
      </c>
      <c r="P34" s="115" t="s">
        <v>97</v>
      </c>
      <c r="Q34" s="116">
        <v>10</v>
      </c>
      <c r="S34" s="113" t="s">
        <v>96</v>
      </c>
      <c r="T34" s="114">
        <v>13</v>
      </c>
      <c r="U34" s="115" t="s">
        <v>97</v>
      </c>
      <c r="V34" s="116">
        <v>14</v>
      </c>
      <c r="W34" s="113" t="s">
        <v>96</v>
      </c>
      <c r="X34" s="114">
        <v>6</v>
      </c>
      <c r="Y34" s="115" t="s">
        <v>97</v>
      </c>
      <c r="Z34" s="116">
        <v>21</v>
      </c>
      <c r="AB34" s="113" t="s">
        <v>96</v>
      </c>
      <c r="AC34" s="114">
        <v>14</v>
      </c>
      <c r="AD34" s="115" t="s">
        <v>97</v>
      </c>
      <c r="AE34" s="116">
        <v>10</v>
      </c>
      <c r="AF34" s="113" t="s">
        <v>96</v>
      </c>
      <c r="AG34" s="114">
        <v>7</v>
      </c>
      <c r="AH34" s="115" t="s">
        <v>97</v>
      </c>
      <c r="AI34" s="116">
        <v>13</v>
      </c>
    </row>
    <row r="35" spans="1:37" s="88" customFormat="1" ht="9.75" customHeight="1" x14ac:dyDescent="0.2">
      <c r="A35" s="113" t="s">
        <v>98</v>
      </c>
      <c r="B35" s="114">
        <v>7</v>
      </c>
      <c r="C35" s="115" t="s">
        <v>99</v>
      </c>
      <c r="D35" s="116">
        <v>3</v>
      </c>
      <c r="E35" s="113" t="s">
        <v>98</v>
      </c>
      <c r="F35" s="114">
        <v>17</v>
      </c>
      <c r="G35" s="115" t="s">
        <v>99</v>
      </c>
      <c r="H35" s="116">
        <v>23</v>
      </c>
      <c r="J35" s="113" t="s">
        <v>98</v>
      </c>
      <c r="K35" s="114">
        <v>7</v>
      </c>
      <c r="L35" s="115" t="s">
        <v>99</v>
      </c>
      <c r="M35" s="116">
        <v>7</v>
      </c>
      <c r="N35" s="113" t="s">
        <v>98</v>
      </c>
      <c r="O35" s="114">
        <v>3</v>
      </c>
      <c r="P35" s="115" t="s">
        <v>99</v>
      </c>
      <c r="Q35" s="116">
        <v>7</v>
      </c>
      <c r="S35" s="113" t="s">
        <v>98</v>
      </c>
      <c r="T35" s="114">
        <v>10</v>
      </c>
      <c r="U35" s="115" t="s">
        <v>99</v>
      </c>
      <c r="V35" s="116">
        <v>10</v>
      </c>
      <c r="W35" s="113" t="s">
        <v>98</v>
      </c>
      <c r="X35" s="114">
        <v>10</v>
      </c>
      <c r="Y35" s="115" t="s">
        <v>99</v>
      </c>
      <c r="Z35" s="116">
        <v>17</v>
      </c>
      <c r="AB35" s="113" t="s">
        <v>98</v>
      </c>
      <c r="AC35" s="114">
        <v>7</v>
      </c>
      <c r="AD35" s="115" t="s">
        <v>99</v>
      </c>
      <c r="AE35" s="116">
        <v>17</v>
      </c>
      <c r="AF35" s="113" t="s">
        <v>98</v>
      </c>
      <c r="AG35" s="114">
        <v>0</v>
      </c>
      <c r="AH35" s="115" t="s">
        <v>99</v>
      </c>
      <c r="AI35" s="116">
        <v>7</v>
      </c>
    </row>
    <row r="36" spans="1:37" s="88" customFormat="1" ht="9.75" customHeight="1" x14ac:dyDescent="0.2">
      <c r="A36" s="113" t="s">
        <v>100</v>
      </c>
      <c r="B36" s="114">
        <v>10</v>
      </c>
      <c r="C36" s="115" t="s">
        <v>101</v>
      </c>
      <c r="D36" s="116">
        <v>7</v>
      </c>
      <c r="E36" s="113" t="s">
        <v>100</v>
      </c>
      <c r="F36" s="114">
        <v>31</v>
      </c>
      <c r="G36" s="115" t="s">
        <v>101</v>
      </c>
      <c r="H36" s="116">
        <v>28</v>
      </c>
      <c r="J36" s="113" t="s">
        <v>100</v>
      </c>
      <c r="K36" s="114">
        <v>14</v>
      </c>
      <c r="L36" s="115" t="s">
        <v>101</v>
      </c>
      <c r="M36" s="116">
        <v>13</v>
      </c>
      <c r="N36" s="113" t="s">
        <v>100</v>
      </c>
      <c r="O36" s="114">
        <v>0</v>
      </c>
      <c r="P36" s="115" t="s">
        <v>101</v>
      </c>
      <c r="Q36" s="116">
        <v>13</v>
      </c>
      <c r="S36" s="113" t="s">
        <v>100</v>
      </c>
      <c r="T36" s="114">
        <v>14</v>
      </c>
      <c r="U36" s="115" t="s">
        <v>101</v>
      </c>
      <c r="V36" s="116">
        <v>17</v>
      </c>
      <c r="W36" s="113" t="s">
        <v>100</v>
      </c>
      <c r="X36" s="114">
        <v>13</v>
      </c>
      <c r="Y36" s="115" t="s">
        <v>101</v>
      </c>
      <c r="Z36" s="116">
        <v>10</v>
      </c>
      <c r="AB36" s="113" t="s">
        <v>100</v>
      </c>
      <c r="AC36" s="114">
        <v>13</v>
      </c>
      <c r="AD36" s="115" t="s">
        <v>101</v>
      </c>
      <c r="AE36" s="116">
        <v>7</v>
      </c>
      <c r="AF36" s="113" t="s">
        <v>100</v>
      </c>
      <c r="AG36" s="114">
        <v>6</v>
      </c>
      <c r="AH36" s="115" t="s">
        <v>101</v>
      </c>
      <c r="AI36" s="116">
        <v>14</v>
      </c>
    </row>
    <row r="37" spans="1:37" s="88" customFormat="1" ht="9.75" customHeight="1" x14ac:dyDescent="0.2">
      <c r="A37" s="113" t="s">
        <v>102</v>
      </c>
      <c r="B37" s="114">
        <v>7</v>
      </c>
      <c r="C37" s="115" t="s">
        <v>103</v>
      </c>
      <c r="D37" s="116">
        <v>3</v>
      </c>
      <c r="E37" s="113" t="s">
        <v>102</v>
      </c>
      <c r="F37" s="114">
        <v>27</v>
      </c>
      <c r="G37" s="115" t="s">
        <v>103</v>
      </c>
      <c r="H37" s="116">
        <v>35</v>
      </c>
      <c r="J37" s="113" t="s">
        <v>102</v>
      </c>
      <c r="K37" s="114">
        <v>6</v>
      </c>
      <c r="L37" s="115" t="s">
        <v>103</v>
      </c>
      <c r="M37" s="116">
        <v>14</v>
      </c>
      <c r="N37" s="113" t="s">
        <v>102</v>
      </c>
      <c r="O37" s="114">
        <v>13</v>
      </c>
      <c r="P37" s="115" t="s">
        <v>103</v>
      </c>
      <c r="Q37" s="116">
        <v>0</v>
      </c>
      <c r="S37" s="113" t="s">
        <v>102</v>
      </c>
      <c r="T37" s="114">
        <v>13</v>
      </c>
      <c r="U37" s="115" t="s">
        <v>103</v>
      </c>
      <c r="V37" s="116">
        <v>10</v>
      </c>
      <c r="W37" s="113" t="s">
        <v>102</v>
      </c>
      <c r="X37" s="114">
        <v>14</v>
      </c>
      <c r="Y37" s="115" t="s">
        <v>103</v>
      </c>
      <c r="Z37" s="116">
        <v>3</v>
      </c>
      <c r="AB37" s="113" t="s">
        <v>102</v>
      </c>
      <c r="AC37" s="114">
        <v>14</v>
      </c>
      <c r="AD37" s="115" t="s">
        <v>103</v>
      </c>
      <c r="AE37" s="116">
        <v>21</v>
      </c>
      <c r="AF37" s="113" t="s">
        <v>102</v>
      </c>
      <c r="AG37" s="114">
        <v>7</v>
      </c>
      <c r="AH37" s="115" t="s">
        <v>103</v>
      </c>
      <c r="AI37" s="116">
        <v>0</v>
      </c>
    </row>
    <row r="38" spans="1:37" s="88" customFormat="1" ht="9.75" customHeight="1" x14ac:dyDescent="0.2">
      <c r="A38" s="113" t="s">
        <v>104</v>
      </c>
      <c r="B38" s="114">
        <v>17</v>
      </c>
      <c r="C38" s="115" t="s">
        <v>105</v>
      </c>
      <c r="D38" s="116">
        <v>10</v>
      </c>
      <c r="E38" s="113" t="s">
        <v>104</v>
      </c>
      <c r="F38" s="114">
        <v>17</v>
      </c>
      <c r="G38" s="115" t="s">
        <v>105</v>
      </c>
      <c r="H38" s="116">
        <v>21</v>
      </c>
      <c r="J38" s="113" t="s">
        <v>104</v>
      </c>
      <c r="K38" s="114">
        <v>14</v>
      </c>
      <c r="L38" s="115" t="s">
        <v>105</v>
      </c>
      <c r="M38" s="116">
        <v>3</v>
      </c>
      <c r="N38" s="113" t="s">
        <v>104</v>
      </c>
      <c r="O38" s="114">
        <v>7</v>
      </c>
      <c r="P38" s="115" t="s">
        <v>105</v>
      </c>
      <c r="Q38" s="116">
        <v>14</v>
      </c>
      <c r="S38" s="113" t="s">
        <v>104</v>
      </c>
      <c r="T38" s="114">
        <v>21</v>
      </c>
      <c r="U38" s="115" t="s">
        <v>105</v>
      </c>
      <c r="V38" s="116">
        <v>13</v>
      </c>
      <c r="W38" s="113" t="s">
        <v>104</v>
      </c>
      <c r="X38" s="114">
        <v>17</v>
      </c>
      <c r="Y38" s="115" t="s">
        <v>105</v>
      </c>
      <c r="Z38" s="116">
        <v>14</v>
      </c>
      <c r="AB38" s="113" t="s">
        <v>104</v>
      </c>
      <c r="AC38" s="114">
        <v>17</v>
      </c>
      <c r="AD38" s="115" t="s">
        <v>105</v>
      </c>
      <c r="AE38" s="116">
        <v>13</v>
      </c>
      <c r="AF38" s="113" t="s">
        <v>104</v>
      </c>
      <c r="AG38" s="114">
        <v>14</v>
      </c>
      <c r="AH38" s="115" t="s">
        <v>105</v>
      </c>
      <c r="AI38" s="116">
        <v>7</v>
      </c>
    </row>
    <row r="39" spans="1:37" s="88" customFormat="1" ht="9.75" customHeight="1" x14ac:dyDescent="0.2">
      <c r="A39" s="113" t="s">
        <v>106</v>
      </c>
      <c r="B39" s="114">
        <v>7</v>
      </c>
      <c r="C39" s="115" t="s">
        <v>107</v>
      </c>
      <c r="D39" s="116">
        <v>3</v>
      </c>
      <c r="E39" s="113" t="s">
        <v>106</v>
      </c>
      <c r="F39" s="114">
        <v>24</v>
      </c>
      <c r="G39" s="115" t="s">
        <v>107</v>
      </c>
      <c r="H39" s="116">
        <v>14</v>
      </c>
      <c r="J39" s="113" t="s">
        <v>106</v>
      </c>
      <c r="K39" s="114">
        <v>7</v>
      </c>
      <c r="L39" s="115" t="s">
        <v>107</v>
      </c>
      <c r="M39" s="116">
        <v>17</v>
      </c>
      <c r="N39" s="113" t="s">
        <v>106</v>
      </c>
      <c r="O39" s="114">
        <v>14</v>
      </c>
      <c r="P39" s="115" t="s">
        <v>107</v>
      </c>
      <c r="Q39" s="116">
        <v>7</v>
      </c>
      <c r="S39" s="113" t="s">
        <v>106</v>
      </c>
      <c r="T39" s="114">
        <v>17</v>
      </c>
      <c r="U39" s="115" t="s">
        <v>107</v>
      </c>
      <c r="V39" s="116">
        <v>17</v>
      </c>
      <c r="W39" s="113" t="s">
        <v>106</v>
      </c>
      <c r="X39" s="114">
        <v>7</v>
      </c>
      <c r="Y39" s="115" t="s">
        <v>107</v>
      </c>
      <c r="Z39" s="116">
        <v>17</v>
      </c>
      <c r="AB39" s="113" t="s">
        <v>106</v>
      </c>
      <c r="AC39" s="114">
        <v>13</v>
      </c>
      <c r="AD39" s="115" t="s">
        <v>107</v>
      </c>
      <c r="AE39" s="116">
        <v>17</v>
      </c>
      <c r="AF39" s="113" t="s">
        <v>106</v>
      </c>
      <c r="AG39" s="114">
        <v>0</v>
      </c>
      <c r="AH39" s="115" t="s">
        <v>107</v>
      </c>
      <c r="AI39" s="116">
        <v>0</v>
      </c>
    </row>
    <row r="40" spans="1:37" s="88" customFormat="1" ht="9.75" customHeight="1" x14ac:dyDescent="0.2">
      <c r="A40" s="113" t="s">
        <v>108</v>
      </c>
      <c r="B40" s="114">
        <v>3</v>
      </c>
      <c r="C40" s="115" t="s">
        <v>109</v>
      </c>
      <c r="D40" s="116">
        <v>7</v>
      </c>
      <c r="E40" s="113" t="s">
        <v>108</v>
      </c>
      <c r="F40" s="114">
        <v>21</v>
      </c>
      <c r="G40" s="115" t="s">
        <v>109</v>
      </c>
      <c r="H40" s="116">
        <v>28</v>
      </c>
      <c r="J40" s="113" t="s">
        <v>108</v>
      </c>
      <c r="K40" s="114">
        <v>10</v>
      </c>
      <c r="L40" s="115" t="s">
        <v>109</v>
      </c>
      <c r="M40" s="116">
        <v>21</v>
      </c>
      <c r="N40" s="113" t="s">
        <v>108</v>
      </c>
      <c r="O40" s="114">
        <v>10</v>
      </c>
      <c r="P40" s="115" t="s">
        <v>109</v>
      </c>
      <c r="Q40" s="116">
        <v>13</v>
      </c>
      <c r="S40" s="113" t="s">
        <v>108</v>
      </c>
      <c r="T40" s="114">
        <v>14</v>
      </c>
      <c r="U40" s="115" t="s">
        <v>109</v>
      </c>
      <c r="V40" s="116">
        <v>21</v>
      </c>
      <c r="W40" s="113" t="s">
        <v>108</v>
      </c>
      <c r="X40" s="114">
        <v>13</v>
      </c>
      <c r="Y40" s="115" t="s">
        <v>109</v>
      </c>
      <c r="Z40" s="116">
        <v>14</v>
      </c>
      <c r="AB40" s="113" t="s">
        <v>108</v>
      </c>
      <c r="AC40" s="114">
        <v>14</v>
      </c>
      <c r="AD40" s="115" t="s">
        <v>109</v>
      </c>
      <c r="AE40" s="116">
        <v>7</v>
      </c>
      <c r="AF40" s="113" t="s">
        <v>108</v>
      </c>
      <c r="AG40" s="114">
        <v>14</v>
      </c>
      <c r="AH40" s="115" t="s">
        <v>109</v>
      </c>
      <c r="AI40" s="116">
        <v>3</v>
      </c>
    </row>
    <row r="41" spans="1:37" s="88" customFormat="1" ht="9.75" customHeight="1" x14ac:dyDescent="0.2">
      <c r="A41" s="113" t="s">
        <v>110</v>
      </c>
      <c r="B41" s="114">
        <v>10</v>
      </c>
      <c r="C41" s="115" t="s">
        <v>111</v>
      </c>
      <c r="D41" s="116">
        <v>14</v>
      </c>
      <c r="E41" s="113" t="s">
        <v>110</v>
      </c>
      <c r="F41" s="114">
        <v>7</v>
      </c>
      <c r="G41" s="115" t="s">
        <v>111</v>
      </c>
      <c r="H41" s="116">
        <v>17</v>
      </c>
      <c r="J41" s="113" t="s">
        <v>110</v>
      </c>
      <c r="K41" s="114">
        <v>13</v>
      </c>
      <c r="L41" s="115" t="s">
        <v>111</v>
      </c>
      <c r="M41" s="116">
        <v>0</v>
      </c>
      <c r="N41" s="113" t="s">
        <v>110</v>
      </c>
      <c r="O41" s="114">
        <v>13</v>
      </c>
      <c r="P41" s="115" t="s">
        <v>111</v>
      </c>
      <c r="Q41" s="116">
        <v>10</v>
      </c>
      <c r="S41" s="113" t="s">
        <v>110</v>
      </c>
      <c r="T41" s="114">
        <v>17</v>
      </c>
      <c r="U41" s="115" t="s">
        <v>111</v>
      </c>
      <c r="V41" s="116">
        <v>7</v>
      </c>
      <c r="W41" s="113" t="s">
        <v>110</v>
      </c>
      <c r="X41" s="114">
        <v>14</v>
      </c>
      <c r="Y41" s="115" t="s">
        <v>111</v>
      </c>
      <c r="Z41" s="116">
        <v>7</v>
      </c>
      <c r="AB41" s="113" t="s">
        <v>110</v>
      </c>
      <c r="AC41" s="114">
        <v>21</v>
      </c>
      <c r="AD41" s="115" t="s">
        <v>111</v>
      </c>
      <c r="AE41" s="116">
        <v>14</v>
      </c>
      <c r="AF41" s="113" t="s">
        <v>110</v>
      </c>
      <c r="AG41" s="114">
        <v>7</v>
      </c>
      <c r="AH41" s="115" t="s">
        <v>111</v>
      </c>
      <c r="AI41" s="116">
        <v>10</v>
      </c>
    </row>
    <row r="42" spans="1:37" s="88" customFormat="1" ht="9.75" customHeight="1" x14ac:dyDescent="0.2">
      <c r="A42" s="113" t="s">
        <v>112</v>
      </c>
      <c r="B42" s="114">
        <v>13</v>
      </c>
      <c r="C42" s="115" t="s">
        <v>113</v>
      </c>
      <c r="D42" s="116">
        <v>6</v>
      </c>
      <c r="E42" s="113" t="s">
        <v>112</v>
      </c>
      <c r="F42" s="114">
        <v>24</v>
      </c>
      <c r="G42" s="115" t="s">
        <v>113</v>
      </c>
      <c r="H42" s="116">
        <v>34</v>
      </c>
      <c r="J42" s="113" t="s">
        <v>112</v>
      </c>
      <c r="K42" s="114">
        <v>7</v>
      </c>
      <c r="L42" s="115" t="s">
        <v>113</v>
      </c>
      <c r="M42" s="116">
        <v>17</v>
      </c>
      <c r="N42" s="113" t="s">
        <v>112</v>
      </c>
      <c r="O42" s="114">
        <v>0</v>
      </c>
      <c r="P42" s="115" t="s">
        <v>113</v>
      </c>
      <c r="Q42" s="116">
        <v>3</v>
      </c>
      <c r="S42" s="113" t="s">
        <v>112</v>
      </c>
      <c r="T42" s="114">
        <v>6</v>
      </c>
      <c r="U42" s="115" t="s">
        <v>113</v>
      </c>
      <c r="V42" s="116">
        <v>14</v>
      </c>
      <c r="W42" s="113" t="s">
        <v>112</v>
      </c>
      <c r="X42" s="114">
        <v>17</v>
      </c>
      <c r="Y42" s="115" t="s">
        <v>113</v>
      </c>
      <c r="Z42" s="116">
        <v>10</v>
      </c>
      <c r="AB42" s="113" t="s">
        <v>112</v>
      </c>
      <c r="AC42" s="114">
        <v>17</v>
      </c>
      <c r="AD42" s="115" t="s">
        <v>113</v>
      </c>
      <c r="AE42" s="116">
        <v>10</v>
      </c>
      <c r="AF42" s="113" t="s">
        <v>112</v>
      </c>
      <c r="AG42" s="114">
        <v>10</v>
      </c>
      <c r="AH42" s="115" t="s">
        <v>113</v>
      </c>
      <c r="AI42" s="116">
        <v>6</v>
      </c>
    </row>
    <row r="43" spans="1:37" s="88" customFormat="1" ht="9.75" customHeight="1" x14ac:dyDescent="0.25">
      <c r="A43" s="113" t="s">
        <v>114</v>
      </c>
      <c r="B43" s="114">
        <v>7</v>
      </c>
      <c r="C43" s="115" t="s">
        <v>115</v>
      </c>
      <c r="D43" s="116">
        <v>10</v>
      </c>
      <c r="E43" s="113" t="s">
        <v>114</v>
      </c>
      <c r="F43" s="114">
        <v>17</v>
      </c>
      <c r="G43" s="115" t="s">
        <v>115</v>
      </c>
      <c r="H43" s="116">
        <v>21</v>
      </c>
      <c r="J43" s="113" t="s">
        <v>114</v>
      </c>
      <c r="K43" s="114">
        <v>14</v>
      </c>
      <c r="L43" s="115" t="s">
        <v>115</v>
      </c>
      <c r="M43" s="116">
        <v>7</v>
      </c>
      <c r="N43" s="113" t="s">
        <v>114</v>
      </c>
      <c r="O43" s="114">
        <v>14</v>
      </c>
      <c r="P43" s="115" t="s">
        <v>115</v>
      </c>
      <c r="Q43" s="116">
        <v>10</v>
      </c>
      <c r="S43" s="113" t="s">
        <v>114</v>
      </c>
      <c r="T43" s="114">
        <v>10</v>
      </c>
      <c r="U43" s="115" t="s">
        <v>115</v>
      </c>
      <c r="V43" s="116">
        <v>17</v>
      </c>
      <c r="W43" s="113" t="s">
        <v>114</v>
      </c>
      <c r="X43" s="114">
        <v>10</v>
      </c>
      <c r="Y43" s="115" t="s">
        <v>115</v>
      </c>
      <c r="Z43" s="116">
        <v>14</v>
      </c>
      <c r="AB43" s="113" t="s">
        <v>114</v>
      </c>
      <c r="AC43" s="114">
        <v>6</v>
      </c>
      <c r="AD43" s="115" t="s">
        <v>115</v>
      </c>
      <c r="AE43" s="116">
        <v>21</v>
      </c>
      <c r="AF43" s="113" t="s">
        <v>114</v>
      </c>
      <c r="AG43" s="114">
        <v>0</v>
      </c>
      <c r="AH43" s="115" t="s">
        <v>115</v>
      </c>
      <c r="AI43" s="116">
        <v>0</v>
      </c>
      <c r="AK43"/>
    </row>
    <row r="44" spans="1:37" s="88" customFormat="1" ht="9.75" customHeight="1" x14ac:dyDescent="0.2">
      <c r="A44" s="113" t="s">
        <v>116</v>
      </c>
      <c r="B44" s="114">
        <v>0</v>
      </c>
      <c r="C44" s="115" t="s">
        <v>117</v>
      </c>
      <c r="D44" s="116">
        <v>7</v>
      </c>
      <c r="E44" s="113" t="s">
        <v>116</v>
      </c>
      <c r="F44" s="114">
        <v>10</v>
      </c>
      <c r="G44" s="115" t="s">
        <v>117</v>
      </c>
      <c r="H44" s="116">
        <v>24</v>
      </c>
      <c r="J44" s="113" t="s">
        <v>116</v>
      </c>
      <c r="K44" s="114">
        <v>10</v>
      </c>
      <c r="L44" s="115" t="s">
        <v>117</v>
      </c>
      <c r="M44" s="116">
        <v>7</v>
      </c>
      <c r="N44" s="113" t="s">
        <v>116</v>
      </c>
      <c r="O44" s="114">
        <v>6</v>
      </c>
      <c r="P44" s="115" t="s">
        <v>117</v>
      </c>
      <c r="Q44" s="116">
        <v>7</v>
      </c>
      <c r="S44" s="113" t="s">
        <v>116</v>
      </c>
      <c r="T44" s="114">
        <v>17</v>
      </c>
      <c r="U44" s="115" t="s">
        <v>117</v>
      </c>
      <c r="V44" s="116">
        <v>7</v>
      </c>
      <c r="W44" s="113" t="s">
        <v>116</v>
      </c>
      <c r="X44" s="114">
        <v>7</v>
      </c>
      <c r="Y44" s="115" t="s">
        <v>117</v>
      </c>
      <c r="Z44" s="116">
        <v>6</v>
      </c>
      <c r="AB44" s="113" t="s">
        <v>116</v>
      </c>
      <c r="AC44" s="114">
        <v>24</v>
      </c>
      <c r="AD44" s="115" t="s">
        <v>117</v>
      </c>
      <c r="AE44" s="116">
        <v>10</v>
      </c>
      <c r="AF44" s="113" t="s">
        <v>116</v>
      </c>
      <c r="AG44" s="114">
        <v>14</v>
      </c>
      <c r="AH44" s="115" t="s">
        <v>117</v>
      </c>
      <c r="AI44" s="116">
        <v>7</v>
      </c>
    </row>
    <row r="45" spans="1:37" s="88" customFormat="1" ht="9.75" customHeight="1" x14ac:dyDescent="0.2">
      <c r="A45" s="113" t="s">
        <v>118</v>
      </c>
      <c r="B45" s="114">
        <v>17</v>
      </c>
      <c r="C45" s="115" t="s">
        <v>119</v>
      </c>
      <c r="D45" s="116">
        <v>0</v>
      </c>
      <c r="E45" s="113" t="s">
        <v>118</v>
      </c>
      <c r="F45" s="114">
        <v>24</v>
      </c>
      <c r="G45" s="115" t="s">
        <v>119</v>
      </c>
      <c r="H45" s="116">
        <v>14</v>
      </c>
      <c r="J45" s="113" t="s">
        <v>118</v>
      </c>
      <c r="K45" s="114">
        <v>10</v>
      </c>
      <c r="L45" s="115" t="s">
        <v>119</v>
      </c>
      <c r="M45" s="116">
        <v>14</v>
      </c>
      <c r="N45" s="113" t="s">
        <v>118</v>
      </c>
      <c r="O45" s="114">
        <v>14</v>
      </c>
      <c r="P45" s="115" t="s">
        <v>119</v>
      </c>
      <c r="Q45" s="116">
        <v>0</v>
      </c>
      <c r="S45" s="113" t="s">
        <v>118</v>
      </c>
      <c r="T45" s="114">
        <v>21</v>
      </c>
      <c r="U45" s="115" t="s">
        <v>119</v>
      </c>
      <c r="V45" s="116">
        <v>21</v>
      </c>
      <c r="W45" s="113" t="s">
        <v>118</v>
      </c>
      <c r="X45" s="114">
        <v>17</v>
      </c>
      <c r="Y45" s="115" t="s">
        <v>119</v>
      </c>
      <c r="Z45" s="116">
        <v>14</v>
      </c>
      <c r="AB45" s="113" t="s">
        <v>118</v>
      </c>
      <c r="AC45" s="114">
        <v>17</v>
      </c>
      <c r="AD45" s="115" t="s">
        <v>119</v>
      </c>
      <c r="AE45" s="116">
        <v>21</v>
      </c>
      <c r="AF45" s="113" t="s">
        <v>118</v>
      </c>
      <c r="AG45" s="114">
        <v>7</v>
      </c>
      <c r="AH45" s="115" t="s">
        <v>119</v>
      </c>
      <c r="AI45" s="116">
        <v>10</v>
      </c>
    </row>
    <row r="46" spans="1:37" s="88" customFormat="1" ht="9.75" customHeight="1" x14ac:dyDescent="0.2">
      <c r="A46" s="113" t="s">
        <v>120</v>
      </c>
      <c r="B46" s="114">
        <v>14</v>
      </c>
      <c r="C46" s="115" t="s">
        <v>121</v>
      </c>
      <c r="D46" s="116">
        <v>7</v>
      </c>
      <c r="E46" s="113" t="s">
        <v>120</v>
      </c>
      <c r="F46" s="114">
        <v>10</v>
      </c>
      <c r="G46" s="115" t="s">
        <v>121</v>
      </c>
      <c r="H46" s="116">
        <v>17</v>
      </c>
      <c r="J46" s="113" t="s">
        <v>120</v>
      </c>
      <c r="K46" s="114">
        <v>6</v>
      </c>
      <c r="L46" s="115" t="s">
        <v>121</v>
      </c>
      <c r="M46" s="116">
        <v>13</v>
      </c>
      <c r="N46" s="113" t="s">
        <v>120</v>
      </c>
      <c r="O46" s="114">
        <v>3</v>
      </c>
      <c r="P46" s="115" t="s">
        <v>121</v>
      </c>
      <c r="Q46" s="116">
        <v>7</v>
      </c>
      <c r="S46" s="113" t="s">
        <v>120</v>
      </c>
      <c r="T46" s="114">
        <v>13</v>
      </c>
      <c r="U46" s="115" t="s">
        <v>121</v>
      </c>
      <c r="V46" s="116">
        <v>17</v>
      </c>
      <c r="W46" s="113" t="s">
        <v>120</v>
      </c>
      <c r="X46" s="114">
        <v>10</v>
      </c>
      <c r="Y46" s="115" t="s">
        <v>121</v>
      </c>
      <c r="Z46" s="116">
        <v>7</v>
      </c>
      <c r="AB46" s="113" t="s">
        <v>120</v>
      </c>
      <c r="AC46" s="114">
        <v>14</v>
      </c>
      <c r="AD46" s="115" t="s">
        <v>121</v>
      </c>
      <c r="AE46" s="116">
        <v>7</v>
      </c>
      <c r="AF46" s="113" t="s">
        <v>120</v>
      </c>
      <c r="AG46" s="114">
        <v>14</v>
      </c>
      <c r="AH46" s="115" t="s">
        <v>121</v>
      </c>
      <c r="AI46" s="116">
        <v>0</v>
      </c>
    </row>
    <row r="47" spans="1:37" s="88" customFormat="1" ht="9.75" customHeight="1" x14ac:dyDescent="0.2">
      <c r="A47" s="113" t="s">
        <v>122</v>
      </c>
      <c r="B47" s="114">
        <v>7</v>
      </c>
      <c r="C47" s="115" t="s">
        <v>123</v>
      </c>
      <c r="D47" s="116">
        <v>13</v>
      </c>
      <c r="E47" s="113" t="s">
        <v>122</v>
      </c>
      <c r="F47" s="114">
        <v>31</v>
      </c>
      <c r="G47" s="115" t="s">
        <v>123</v>
      </c>
      <c r="H47" s="116">
        <v>24</v>
      </c>
      <c r="J47" s="113" t="s">
        <v>122</v>
      </c>
      <c r="K47" s="114">
        <v>14</v>
      </c>
      <c r="L47" s="115" t="s">
        <v>123</v>
      </c>
      <c r="M47" s="116">
        <v>7</v>
      </c>
      <c r="N47" s="113" t="s">
        <v>122</v>
      </c>
      <c r="O47" s="114">
        <v>6</v>
      </c>
      <c r="P47" s="115" t="s">
        <v>123</v>
      </c>
      <c r="Q47" s="116">
        <v>14</v>
      </c>
      <c r="S47" s="113" t="s">
        <v>122</v>
      </c>
      <c r="T47" s="114">
        <v>7</v>
      </c>
      <c r="U47" s="115" t="s">
        <v>123</v>
      </c>
      <c r="V47" s="116">
        <v>13</v>
      </c>
      <c r="W47" s="113" t="s">
        <v>122</v>
      </c>
      <c r="X47" s="114">
        <v>21</v>
      </c>
      <c r="Y47" s="115" t="s">
        <v>123</v>
      </c>
      <c r="Z47" s="116">
        <v>13</v>
      </c>
      <c r="AB47" s="113" t="s">
        <v>122</v>
      </c>
      <c r="AC47" s="114">
        <v>14</v>
      </c>
      <c r="AD47" s="115" t="s">
        <v>123</v>
      </c>
      <c r="AE47" s="116">
        <v>13</v>
      </c>
      <c r="AF47" s="113" t="s">
        <v>122</v>
      </c>
      <c r="AG47" s="114">
        <v>7</v>
      </c>
      <c r="AH47" s="115" t="s">
        <v>123</v>
      </c>
      <c r="AI47" s="116">
        <v>13</v>
      </c>
    </row>
    <row r="48" spans="1:37" s="88" customFormat="1" ht="9.75" customHeight="1" x14ac:dyDescent="0.2">
      <c r="A48" s="113" t="s">
        <v>124</v>
      </c>
      <c r="B48" s="114">
        <v>10</v>
      </c>
      <c r="C48" s="115" t="s">
        <v>125</v>
      </c>
      <c r="D48" s="116">
        <v>3</v>
      </c>
      <c r="E48" s="113" t="s">
        <v>124</v>
      </c>
      <c r="F48" s="114">
        <v>21</v>
      </c>
      <c r="G48" s="115" t="s">
        <v>125</v>
      </c>
      <c r="H48" s="116">
        <v>24</v>
      </c>
      <c r="J48" s="113" t="s">
        <v>124</v>
      </c>
      <c r="K48" s="114">
        <v>7</v>
      </c>
      <c r="L48" s="115" t="s">
        <v>125</v>
      </c>
      <c r="M48" s="116">
        <v>14</v>
      </c>
      <c r="N48" s="113" t="s">
        <v>124</v>
      </c>
      <c r="O48" s="114">
        <v>7</v>
      </c>
      <c r="P48" s="115" t="s">
        <v>125</v>
      </c>
      <c r="Q48" s="116">
        <v>3</v>
      </c>
      <c r="S48" s="113" t="s">
        <v>124</v>
      </c>
      <c r="T48" s="114">
        <v>14</v>
      </c>
      <c r="U48" s="115" t="s">
        <v>125</v>
      </c>
      <c r="V48" s="116">
        <v>10</v>
      </c>
      <c r="W48" s="113" t="s">
        <v>124</v>
      </c>
      <c r="X48" s="114">
        <v>10</v>
      </c>
      <c r="Y48" s="115" t="s">
        <v>125</v>
      </c>
      <c r="Z48" s="116">
        <v>10</v>
      </c>
      <c r="AB48" s="113" t="s">
        <v>124</v>
      </c>
      <c r="AC48" s="114">
        <v>7</v>
      </c>
      <c r="AD48" s="115" t="s">
        <v>125</v>
      </c>
      <c r="AE48" s="116">
        <v>10</v>
      </c>
      <c r="AF48" s="113" t="s">
        <v>124</v>
      </c>
      <c r="AG48" s="114">
        <v>13</v>
      </c>
      <c r="AH48" s="115" t="s">
        <v>125</v>
      </c>
      <c r="AI48" s="116">
        <v>7</v>
      </c>
    </row>
    <row r="49" spans="1:35" s="88" customFormat="1" ht="9.75" customHeight="1" x14ac:dyDescent="0.2">
      <c r="A49" s="142" t="s">
        <v>137</v>
      </c>
      <c r="B49" s="143"/>
      <c r="C49" s="143"/>
      <c r="D49" s="143"/>
      <c r="E49" s="143" t="s">
        <v>127</v>
      </c>
      <c r="F49" s="143"/>
      <c r="G49" s="143"/>
      <c r="H49" s="144"/>
      <c r="I49" s="81"/>
      <c r="J49" s="145" t="s">
        <v>137</v>
      </c>
      <c r="K49" s="146"/>
      <c r="L49" s="146"/>
      <c r="M49" s="146"/>
      <c r="N49" s="146" t="s">
        <v>127</v>
      </c>
      <c r="O49" s="146"/>
      <c r="P49" s="146"/>
      <c r="Q49" s="147"/>
      <c r="R49" s="81"/>
      <c r="S49" s="160" t="s">
        <v>137</v>
      </c>
      <c r="T49" s="159"/>
      <c r="U49" s="159"/>
      <c r="V49" s="159"/>
      <c r="W49" s="159" t="s">
        <v>127</v>
      </c>
      <c r="X49" s="159"/>
      <c r="Y49" s="159"/>
      <c r="Z49" s="158"/>
      <c r="AB49" s="157" t="s">
        <v>136</v>
      </c>
      <c r="AC49" s="156"/>
      <c r="AD49" s="156"/>
      <c r="AE49" s="156"/>
      <c r="AF49" s="156" t="s">
        <v>127</v>
      </c>
      <c r="AG49" s="156"/>
      <c r="AH49" s="156"/>
      <c r="AI49" s="155"/>
    </row>
    <row r="50" spans="1:35" s="88" customFormat="1" ht="9.75" customHeight="1" x14ac:dyDescent="0.2">
      <c r="A50" s="81">
        <f>SUM(B31:B48)+SUM(D31:D48)</f>
        <v>296</v>
      </c>
      <c r="B50" s="81">
        <v>296</v>
      </c>
      <c r="C50" s="81"/>
      <c r="D50" s="81"/>
      <c r="E50" s="81">
        <f>SUM(F31:F48)+SUM(H31:H48)</f>
        <v>777</v>
      </c>
      <c r="F50" s="81">
        <v>777</v>
      </c>
      <c r="G50" s="81"/>
      <c r="H50" s="81"/>
      <c r="J50" s="88">
        <f>SUM(K31:K48)+SUM(M31:M48)</f>
        <v>370</v>
      </c>
      <c r="K50" s="88">
        <v>370</v>
      </c>
      <c r="N50" s="88">
        <f>SUM(O31:O48)+SUM(Q31:Q48)</f>
        <v>302</v>
      </c>
      <c r="O50" s="88">
        <v>302</v>
      </c>
      <c r="S50" s="88">
        <f>SUM(T31:T48)+SUM(V31:V48)</f>
        <v>505</v>
      </c>
      <c r="T50" s="88">
        <v>505</v>
      </c>
      <c r="W50" s="88">
        <f>SUM(X31:X48)+SUM(Z31:Z48)</f>
        <v>435</v>
      </c>
      <c r="X50" s="88">
        <v>435</v>
      </c>
      <c r="AB50" s="81">
        <f>SUM(AC31:AC48)+SUM(AE31:AE48)</f>
        <v>485</v>
      </c>
      <c r="AC50" s="81">
        <v>485</v>
      </c>
      <c r="AD50" s="81"/>
      <c r="AE50" s="81"/>
      <c r="AF50" s="81">
        <f>SUM(AG31:AG48)+SUM(AI31:AI48)</f>
        <v>257</v>
      </c>
      <c r="AG50" s="81">
        <v>257</v>
      </c>
      <c r="AH50" s="81"/>
      <c r="AI50" s="81"/>
    </row>
    <row r="51" spans="1:35" ht="9.75" customHeight="1" x14ac:dyDescent="0.25"/>
  </sheetData>
  <mergeCells count="72">
    <mergeCell ref="A1:H1"/>
    <mergeCell ref="AB26:AI26"/>
    <mergeCell ref="S1:Z1"/>
    <mergeCell ref="AB1:AI1"/>
    <mergeCell ref="A2:D2"/>
    <mergeCell ref="E2:H2"/>
    <mergeCell ref="S2:V2"/>
    <mergeCell ref="W2:Z2"/>
    <mergeCell ref="AB30:AD30"/>
    <mergeCell ref="AE30:AF30"/>
    <mergeCell ref="AG30:AI30"/>
    <mergeCell ref="AB2:AE2"/>
    <mergeCell ref="AF2:AI2"/>
    <mergeCell ref="A3:D3"/>
    <mergeCell ref="AB28:AE28"/>
    <mergeCell ref="S3:V3"/>
    <mergeCell ref="AB3:AE3"/>
    <mergeCell ref="AB27:AE27"/>
    <mergeCell ref="AB5:AD5"/>
    <mergeCell ref="AE5:AF5"/>
    <mergeCell ref="AG5:AI5"/>
    <mergeCell ref="A5:C5"/>
    <mergeCell ref="D5:E5"/>
    <mergeCell ref="F5:H5"/>
    <mergeCell ref="J1:Q1"/>
    <mergeCell ref="A24:D24"/>
    <mergeCell ref="E24:H24"/>
    <mergeCell ref="AB49:AE49"/>
    <mergeCell ref="AF49:AI49"/>
    <mergeCell ref="S24:V24"/>
    <mergeCell ref="W24:Z24"/>
    <mergeCell ref="S5:U5"/>
    <mergeCell ref="V5:W5"/>
    <mergeCell ref="X5:Z5"/>
    <mergeCell ref="S27:V27"/>
    <mergeCell ref="W27:Z27"/>
    <mergeCell ref="AB24:AE24"/>
    <mergeCell ref="AF24:AI24"/>
    <mergeCell ref="A26:H26"/>
    <mergeCell ref="J26:Q26"/>
    <mergeCell ref="S26:Z26"/>
    <mergeCell ref="AF27:AI27"/>
    <mergeCell ref="J2:M2"/>
    <mergeCell ref="N2:Q2"/>
    <mergeCell ref="A28:D28"/>
    <mergeCell ref="J28:M28"/>
    <mergeCell ref="S28:V28"/>
    <mergeCell ref="J3:M3"/>
    <mergeCell ref="A27:D27"/>
    <mergeCell ref="E27:H27"/>
    <mergeCell ref="J27:M27"/>
    <mergeCell ref="N27:Q27"/>
    <mergeCell ref="S49:V49"/>
    <mergeCell ref="W49:Z49"/>
    <mergeCell ref="S30:U30"/>
    <mergeCell ref="V30:W30"/>
    <mergeCell ref="X30:Z30"/>
    <mergeCell ref="J5:L5"/>
    <mergeCell ref="M5:N5"/>
    <mergeCell ref="O5:Q5"/>
    <mergeCell ref="J30:L30"/>
    <mergeCell ref="M30:N30"/>
    <mergeCell ref="J24:M24"/>
    <mergeCell ref="N24:Q24"/>
    <mergeCell ref="A49:D49"/>
    <mergeCell ref="E49:H49"/>
    <mergeCell ref="J49:M49"/>
    <mergeCell ref="N49:Q49"/>
    <mergeCell ref="A30:C30"/>
    <mergeCell ref="D30:E30"/>
    <mergeCell ref="F30:H30"/>
    <mergeCell ref="O30:Q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xfl formulas</vt:lpstr>
      <vt:lpstr>2023 cards</vt:lpstr>
      <vt:lpstr>2020 cards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Selock</dc:creator>
  <cp:lastModifiedBy>Mike Selock</cp:lastModifiedBy>
  <dcterms:created xsi:type="dcterms:W3CDTF">2023-08-20T14:48:27Z</dcterms:created>
  <dcterms:modified xsi:type="dcterms:W3CDTF">2023-08-20T15:00:31Z</dcterms:modified>
</cp:coreProperties>
</file>